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485" yWindow="-345" windowWidth="20730" windowHeight="11760"/>
  </bookViews>
  <sheets>
    <sheet name="1ММ " sheetId="8" r:id="rId1"/>
  </sheets>
  <definedNames>
    <definedName name="_xlnm._FilterDatabase" localSheetId="0" hidden="1">'1ММ '!$A$16:$N$414</definedName>
    <definedName name="_xlnm.Print_Titles" localSheetId="0">'1ММ '!$16:$16</definedName>
    <definedName name="_xlnm.Print_Area" localSheetId="0">'1ММ '!$A$1:$J$426</definedName>
  </definedNames>
  <calcPr calcId="114210" fullCalcOnLoad="1"/>
</workbook>
</file>

<file path=xl/calcChain.xml><?xml version="1.0" encoding="utf-8"?>
<calcChain xmlns="http://schemas.openxmlformats.org/spreadsheetml/2006/main">
  <c r="L318" i="8"/>
  <c r="K400"/>
  <c r="K402"/>
  <c r="K403"/>
  <c r="K404"/>
  <c r="K401"/>
  <c r="I20"/>
  <c r="J20"/>
  <c r="K20"/>
  <c r="I83"/>
  <c r="J83"/>
  <c r="K83"/>
  <c r="I99"/>
  <c r="J99"/>
  <c r="K99"/>
  <c r="I104"/>
  <c r="J104"/>
  <c r="K104"/>
  <c r="K119"/>
  <c r="K120"/>
  <c r="K121"/>
  <c r="K118"/>
  <c r="I126"/>
  <c r="J126"/>
  <c r="K126"/>
  <c r="K134"/>
  <c r="K133"/>
  <c r="K139"/>
  <c r="K138"/>
  <c r="I142"/>
  <c r="J142"/>
  <c r="K142"/>
  <c r="K146"/>
  <c r="K147"/>
  <c r="K150"/>
  <c r="K145"/>
  <c r="K153"/>
  <c r="K154"/>
  <c r="K152"/>
  <c r="I161"/>
  <c r="J161"/>
  <c r="K161"/>
  <c r="K167"/>
  <c r="K168"/>
  <c r="K164"/>
  <c r="I215"/>
  <c r="J215"/>
  <c r="K215"/>
  <c r="K225"/>
  <c r="K226"/>
  <c r="K220"/>
  <c r="K214"/>
  <c r="K211"/>
  <c r="K178"/>
  <c r="K179"/>
  <c r="K180"/>
  <c r="K181"/>
  <c r="K182"/>
  <c r="K177"/>
  <c r="K174"/>
  <c r="K176"/>
  <c r="K175"/>
  <c r="K172"/>
  <c r="K197"/>
  <c r="K194"/>
  <c r="K200"/>
  <c r="K203"/>
  <c r="K199"/>
  <c r="K210"/>
  <c r="K207"/>
  <c r="K242"/>
  <c r="K237"/>
  <c r="K246"/>
  <c r="K243"/>
  <c r="K251"/>
  <c r="K247"/>
  <c r="K270"/>
  <c r="K271"/>
  <c r="K272"/>
  <c r="K274"/>
  <c r="K277"/>
  <c r="K278"/>
  <c r="K269"/>
  <c r="K283"/>
  <c r="K284"/>
  <c r="K285"/>
  <c r="K280"/>
  <c r="I288"/>
  <c r="J288"/>
  <c r="K288"/>
  <c r="K294"/>
  <c r="K295"/>
  <c r="K291"/>
  <c r="K298"/>
  <c r="K296"/>
  <c r="K300"/>
  <c r="K303"/>
  <c r="K299"/>
  <c r="K311"/>
  <c r="K310"/>
  <c r="K313"/>
  <c r="K314"/>
  <c r="K312"/>
  <c r="K320"/>
  <c r="K319"/>
  <c r="K326"/>
  <c r="K324"/>
  <c r="I329"/>
  <c r="J329"/>
  <c r="K329"/>
  <c r="K336"/>
  <c r="K334"/>
  <c r="I337"/>
  <c r="J337"/>
  <c r="K337"/>
  <c r="K341"/>
  <c r="K343"/>
  <c r="K348"/>
  <c r="K340"/>
  <c r="K372"/>
  <c r="K361"/>
  <c r="K354"/>
  <c r="K349"/>
  <c r="I373"/>
  <c r="J373"/>
  <c r="K373"/>
  <c r="K399"/>
  <c r="K398"/>
  <c r="I60"/>
  <c r="J60"/>
  <c r="K60"/>
  <c r="K405"/>
  <c r="J376"/>
  <c r="J361"/>
  <c r="J349"/>
  <c r="J340"/>
  <c r="J324"/>
  <c r="J321"/>
  <c r="J312"/>
  <c r="J310"/>
  <c r="J307"/>
  <c r="J304"/>
  <c r="J299"/>
  <c r="J280"/>
  <c r="J269"/>
  <c r="J263"/>
  <c r="J259"/>
  <c r="J257"/>
  <c r="J255"/>
  <c r="J252"/>
  <c r="J247"/>
  <c r="J243"/>
  <c r="J237"/>
  <c r="J232"/>
  <c r="J227"/>
  <c r="J220"/>
  <c r="J211"/>
  <c r="J207"/>
  <c r="J204"/>
  <c r="J199"/>
  <c r="J194"/>
  <c r="J191"/>
  <c r="J188"/>
  <c r="J185"/>
  <c r="J177"/>
  <c r="J172"/>
  <c r="J169"/>
  <c r="J164"/>
  <c r="J158"/>
  <c r="J130"/>
  <c r="J128"/>
  <c r="J124"/>
  <c r="J122"/>
  <c r="J106"/>
  <c r="J96"/>
  <c r="J69"/>
  <c r="J67"/>
  <c r="J65"/>
  <c r="J62"/>
  <c r="J58"/>
  <c r="J56"/>
  <c r="J54"/>
  <c r="J52"/>
  <c r="J50"/>
  <c r="J48"/>
  <c r="J46"/>
  <c r="J43"/>
  <c r="J40"/>
  <c r="J37"/>
  <c r="J34"/>
  <c r="J32"/>
  <c r="J27"/>
  <c r="J18"/>
  <c r="J118"/>
  <c r="J145"/>
  <c r="J152"/>
  <c r="J291"/>
  <c r="J296"/>
  <c r="J319"/>
  <c r="J334"/>
  <c r="J398"/>
  <c r="J401"/>
  <c r="J405"/>
  <c r="K396"/>
  <c r="K392"/>
  <c r="K386"/>
  <c r="K384"/>
  <c r="K382"/>
  <c r="K376"/>
  <c r="K327"/>
  <c r="K321"/>
  <c r="K307"/>
  <c r="K304"/>
  <c r="K263"/>
  <c r="K259"/>
  <c r="K257"/>
  <c r="K255"/>
  <c r="K252"/>
  <c r="K232"/>
  <c r="K204"/>
  <c r="K191"/>
  <c r="K188"/>
  <c r="K185"/>
  <c r="K158"/>
  <c r="K155"/>
  <c r="K122"/>
  <c r="K106"/>
  <c r="K101"/>
  <c r="K96"/>
  <c r="K94"/>
  <c r="K92"/>
  <c r="K69"/>
  <c r="K62"/>
  <c r="K58"/>
  <c r="K54"/>
  <c r="K52"/>
  <c r="K50"/>
  <c r="K48"/>
  <c r="K46"/>
  <c r="K43"/>
  <c r="K40"/>
  <c r="K37"/>
  <c r="K34"/>
  <c r="K32"/>
  <c r="K27"/>
  <c r="K18"/>
  <c r="K397"/>
  <c r="K393"/>
  <c r="K394"/>
  <c r="K395"/>
  <c r="K389"/>
  <c r="K390"/>
  <c r="K391"/>
  <c r="K388"/>
  <c r="K387"/>
  <c r="K385"/>
  <c r="K383"/>
  <c r="K377"/>
  <c r="K378"/>
  <c r="K379"/>
  <c r="K380"/>
  <c r="K381"/>
  <c r="K362"/>
  <c r="K363"/>
  <c r="K364"/>
  <c r="K365"/>
  <c r="K366"/>
  <c r="K367"/>
  <c r="K368"/>
  <c r="K369"/>
  <c r="K370"/>
  <c r="K371"/>
  <c r="K350"/>
  <c r="K351"/>
  <c r="K352"/>
  <c r="K353"/>
  <c r="K355"/>
  <c r="K356"/>
  <c r="K357"/>
  <c r="K358"/>
  <c r="K359"/>
  <c r="K360"/>
  <c r="K344"/>
  <c r="K345"/>
  <c r="K346"/>
  <c r="K347"/>
  <c r="K335"/>
  <c r="K332"/>
  <c r="K333"/>
  <c r="K331"/>
  <c r="K328"/>
  <c r="K322"/>
  <c r="K323"/>
  <c r="K315"/>
  <c r="K316"/>
  <c r="K317"/>
  <c r="K318"/>
  <c r="K308"/>
  <c r="K309"/>
  <c r="K305"/>
  <c r="K306"/>
  <c r="K301"/>
  <c r="K302"/>
  <c r="K292"/>
  <c r="K293"/>
  <c r="K282"/>
  <c r="K275"/>
  <c r="K276"/>
  <c r="K279"/>
  <c r="K264"/>
  <c r="K265"/>
  <c r="K266"/>
  <c r="K267"/>
  <c r="K268"/>
  <c r="K260"/>
  <c r="K261"/>
  <c r="K262"/>
  <c r="K258"/>
  <c r="K256"/>
  <c r="K253"/>
  <c r="K254"/>
  <c r="K248"/>
  <c r="K249"/>
  <c r="K250"/>
  <c r="K244"/>
  <c r="K245"/>
  <c r="K238"/>
  <c r="K239"/>
  <c r="K240"/>
  <c r="K241"/>
  <c r="K233"/>
  <c r="K234"/>
  <c r="K235"/>
  <c r="K236"/>
  <c r="K228"/>
  <c r="K229"/>
  <c r="K230"/>
  <c r="K231"/>
  <c r="K227"/>
  <c r="K221"/>
  <c r="K222"/>
  <c r="K223"/>
  <c r="K224"/>
  <c r="K212"/>
  <c r="K213"/>
  <c r="K208"/>
  <c r="K209"/>
  <c r="K205"/>
  <c r="K206"/>
  <c r="K201"/>
  <c r="K202"/>
  <c r="K195"/>
  <c r="K196"/>
  <c r="K192"/>
  <c r="K193"/>
  <c r="K189"/>
  <c r="K190"/>
  <c r="K186"/>
  <c r="K187"/>
  <c r="K183"/>
  <c r="K184"/>
  <c r="K170"/>
  <c r="K171"/>
  <c r="K169"/>
  <c r="K165"/>
  <c r="K166"/>
  <c r="K159"/>
  <c r="K160"/>
  <c r="K156"/>
  <c r="K157"/>
  <c r="K148"/>
  <c r="K149"/>
  <c r="K141"/>
  <c r="K140"/>
  <c r="K136"/>
  <c r="K137"/>
  <c r="K135"/>
  <c r="K131"/>
  <c r="K132"/>
  <c r="K130"/>
  <c r="K129"/>
  <c r="K128"/>
  <c r="K125"/>
  <c r="K124"/>
  <c r="K123"/>
  <c r="K107"/>
  <c r="K108"/>
  <c r="K109"/>
  <c r="K110"/>
  <c r="K111"/>
  <c r="K112"/>
  <c r="K113"/>
  <c r="K114"/>
  <c r="K115"/>
  <c r="K116"/>
  <c r="K117"/>
  <c r="K102"/>
  <c r="K103"/>
  <c r="K97"/>
  <c r="K98"/>
  <c r="K95"/>
  <c r="K93"/>
  <c r="K81"/>
  <c r="K82"/>
  <c r="K80"/>
  <c r="K70"/>
  <c r="K71"/>
  <c r="K72"/>
  <c r="K73"/>
  <c r="K74"/>
  <c r="K75"/>
  <c r="K76"/>
  <c r="K77"/>
  <c r="K78"/>
  <c r="K79"/>
  <c r="K68"/>
  <c r="K67"/>
  <c r="K66"/>
  <c r="K65"/>
  <c r="K63"/>
  <c r="K64"/>
  <c r="K59"/>
  <c r="K57"/>
  <c r="K56"/>
  <c r="K55"/>
  <c r="K53"/>
  <c r="K51"/>
  <c r="K49"/>
  <c r="K47"/>
  <c r="K44"/>
  <c r="K45"/>
  <c r="K41"/>
  <c r="K42"/>
  <c r="K38"/>
  <c r="K39"/>
  <c r="K35"/>
  <c r="K36"/>
  <c r="K33"/>
  <c r="K28"/>
  <c r="K29"/>
  <c r="K30"/>
  <c r="K31"/>
  <c r="K19"/>
  <c r="H411"/>
  <c r="I18"/>
  <c r="I27"/>
  <c r="I32"/>
  <c r="I34"/>
  <c r="I37"/>
  <c r="I40"/>
  <c r="I43"/>
  <c r="I46"/>
  <c r="I48"/>
  <c r="I50"/>
  <c r="I52"/>
  <c r="I54"/>
  <c r="I56"/>
  <c r="I58"/>
  <c r="I62"/>
  <c r="I65"/>
  <c r="I67"/>
  <c r="I69"/>
  <c r="I80"/>
  <c r="I92"/>
  <c r="I94"/>
  <c r="I96"/>
  <c r="I101"/>
  <c r="I106"/>
  <c r="I122"/>
  <c r="I124"/>
  <c r="I128"/>
  <c r="I130"/>
  <c r="I135"/>
  <c r="I140"/>
  <c r="I145"/>
  <c r="I155"/>
  <c r="I158"/>
  <c r="I164"/>
  <c r="I169"/>
  <c r="I172"/>
  <c r="I177"/>
  <c r="I185"/>
  <c r="I188"/>
  <c r="I191"/>
  <c r="I194"/>
  <c r="I199"/>
  <c r="I204"/>
  <c r="I207"/>
  <c r="I211"/>
  <c r="I220"/>
  <c r="I227"/>
  <c r="I232"/>
  <c r="I237"/>
  <c r="I243"/>
  <c r="I247"/>
  <c r="I252"/>
  <c r="I255"/>
  <c r="I257"/>
  <c r="I259"/>
  <c r="I263"/>
  <c r="I269"/>
  <c r="I291"/>
  <c r="I299"/>
  <c r="I304"/>
  <c r="I307"/>
  <c r="I312"/>
  <c r="I321"/>
  <c r="I327"/>
  <c r="I331"/>
  <c r="I334"/>
  <c r="I340"/>
  <c r="I349"/>
  <c r="I361"/>
  <c r="I376"/>
  <c r="I382"/>
  <c r="I384"/>
  <c r="I386"/>
  <c r="I388"/>
  <c r="I392"/>
  <c r="I396"/>
  <c r="I405"/>
  <c r="J92"/>
  <c r="J94"/>
  <c r="J101"/>
  <c r="J135"/>
  <c r="J140"/>
  <c r="J155"/>
  <c r="J327"/>
  <c r="J331"/>
  <c r="J382"/>
  <c r="J384"/>
  <c r="J386"/>
  <c r="J388"/>
  <c r="J396"/>
  <c r="M407"/>
  <c r="M408"/>
  <c r="M409"/>
  <c r="I280"/>
  <c r="H280"/>
  <c r="H18"/>
  <c r="H27"/>
  <c r="H32"/>
  <c r="H34"/>
  <c r="H37"/>
  <c r="H40"/>
  <c r="H43"/>
  <c r="H46"/>
  <c r="H48"/>
  <c r="H50"/>
  <c r="H52"/>
  <c r="H54"/>
  <c r="H56"/>
  <c r="H58"/>
  <c r="H62"/>
  <c r="H65"/>
  <c r="H67"/>
  <c r="H69"/>
  <c r="H80"/>
  <c r="H92"/>
  <c r="H94"/>
  <c r="H101"/>
  <c r="H106"/>
  <c r="H122"/>
  <c r="H124"/>
  <c r="H128"/>
  <c r="H130"/>
  <c r="H135"/>
  <c r="H140"/>
  <c r="H164"/>
  <c r="H172"/>
  <c r="H177"/>
  <c r="H199"/>
  <c r="H207"/>
  <c r="H211"/>
  <c r="H220"/>
  <c r="H227"/>
  <c r="H243"/>
  <c r="H247"/>
  <c r="H259"/>
  <c r="H331"/>
  <c r="H334"/>
  <c r="H349"/>
  <c r="H361"/>
  <c r="H376"/>
  <c r="H382"/>
  <c r="H384"/>
  <c r="H386"/>
  <c r="H388"/>
  <c r="H392"/>
  <c r="H396"/>
  <c r="M406"/>
  <c r="H263"/>
  <c r="J392"/>
  <c r="H269"/>
  <c r="H312"/>
  <c r="H96"/>
  <c r="H145"/>
  <c r="H155"/>
  <c r="H158"/>
  <c r="H169"/>
  <c r="H185"/>
  <c r="H188"/>
  <c r="H191"/>
  <c r="H194"/>
  <c r="H204"/>
  <c r="H232"/>
  <c r="H237"/>
  <c r="H252"/>
  <c r="H255"/>
  <c r="H257"/>
  <c r="H291"/>
  <c r="H299"/>
  <c r="H304"/>
  <c r="H307"/>
  <c r="H321"/>
  <c r="H327"/>
  <c r="H340"/>
  <c r="H405"/>
  <c r="H401"/>
  <c r="H398"/>
  <c r="H319"/>
  <c r="H296"/>
  <c r="H152"/>
  <c r="H138"/>
  <c r="H133"/>
  <c r="H118"/>
  <c r="M405"/>
  <c r="H310"/>
  <c r="H324"/>
  <c r="I118"/>
  <c r="I152"/>
  <c r="I398"/>
  <c r="I401"/>
  <c r="I296"/>
  <c r="I310"/>
  <c r="I319"/>
  <c r="H20"/>
  <c r="J80"/>
  <c r="I133"/>
  <c r="J133"/>
  <c r="I138"/>
  <c r="J138"/>
  <c r="I324"/>
  <c r="H60"/>
  <c r="H83"/>
  <c r="H99"/>
  <c r="H104"/>
  <c r="H126"/>
  <c r="H142"/>
  <c r="H161"/>
  <c r="H215"/>
  <c r="H288"/>
  <c r="H329"/>
  <c r="H337"/>
  <c r="H373"/>
  <c r="K21"/>
  <c r="K22"/>
  <c r="K23"/>
  <c r="K24"/>
  <c r="K25"/>
  <c r="K26"/>
  <c r="K61"/>
  <c r="K84"/>
  <c r="K85"/>
  <c r="K86"/>
  <c r="K87"/>
  <c r="K88"/>
  <c r="K89"/>
  <c r="K90"/>
  <c r="K91"/>
  <c r="K100"/>
  <c r="K105"/>
  <c r="K127"/>
  <c r="K143"/>
  <c r="K144"/>
  <c r="K162"/>
  <c r="K163"/>
  <c r="K216"/>
  <c r="K217"/>
  <c r="K218"/>
  <c r="K219"/>
  <c r="K289"/>
  <c r="K290"/>
  <c r="K330"/>
  <c r="K338"/>
  <c r="K339"/>
  <c r="K374"/>
  <c r="K375"/>
  <c r="D411"/>
  <c r="A438"/>
  <c r="G411"/>
</calcChain>
</file>

<file path=xl/sharedStrings.xml><?xml version="1.0" encoding="utf-8"?>
<sst xmlns="http://schemas.openxmlformats.org/spreadsheetml/2006/main" count="2120" uniqueCount="334">
  <si>
    <r>
      <t>231055290</t>
    </r>
    <r>
      <rPr>
        <i/>
        <u/>
        <sz val="10"/>
        <rFont val="Arial Cyr"/>
        <charset val="204"/>
      </rPr>
      <t>F</t>
    </r>
  </si>
  <si>
    <r>
      <t>223</t>
    </r>
    <r>
      <rPr>
        <sz val="10"/>
        <rFont val="Arial Cyr"/>
        <charset val="204"/>
      </rPr>
      <t>P</t>
    </r>
    <r>
      <rPr>
        <sz val="10"/>
        <rFont val="Arial Cyr"/>
      </rPr>
      <t>155730</t>
    </r>
  </si>
  <si>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</si>
  <si>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</si>
  <si>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</si>
  <si>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</si>
  <si>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</si>
  <si>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</si>
  <si>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</si>
  <si>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</si>
  <si>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</si>
  <si>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</si>
  <si>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</si>
  <si>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</si>
  <si>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</si>
  <si>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</si>
  <si>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</si>
  <si>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</si>
  <si>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Наименование</t>
  </si>
  <si>
    <t>Мин</t>
  </si>
  <si>
    <t>РЗ</t>
  </si>
  <si>
    <t>ЦСР</t>
  </si>
  <si>
    <t>ВР</t>
  </si>
  <si>
    <t>Доп. кл.</t>
  </si>
  <si>
    <t>Рег. Класс</t>
  </si>
  <si>
    <t>Профинансировано</t>
  </si>
  <si>
    <t>Кассовый расход</t>
  </si>
  <si>
    <t>Остаток</t>
  </si>
  <si>
    <t>Развитие предпринимательской инициативы граждан</t>
  </si>
  <si>
    <t>0401</t>
  </si>
  <si>
    <t>148</t>
  </si>
  <si>
    <t>000</t>
  </si>
  <si>
    <t>Прочая закупка товаров, работ и услуг</t>
  </si>
  <si>
    <t>244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</si>
  <si>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</si>
  <si>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0311</t>
  </si>
  <si>
    <t>47000R0860</t>
  </si>
  <si>
    <t>20-50860-00000-00000</t>
  </si>
  <si>
    <t>Респуб.бюджет</t>
  </si>
  <si>
    <t>Федеральные средства</t>
  </si>
  <si>
    <t>Пособия и компенсации гражданам и иные социальные выплаты, кроме публичных нормативных обязательств</t>
  </si>
  <si>
    <t>321</t>
  </si>
  <si>
    <t>Организация работы по взаимодействию с работодателями, проведение ярмарок вакансий и учебных рабочих мест</t>
  </si>
  <si>
    <t>2310181011</t>
  </si>
  <si>
    <t>Оказание государственной услуги по организации временного трудоустройства безработных граждан, испытывающих трудности в поиске работы</t>
  </si>
  <si>
    <t>2310181013</t>
  </si>
  <si>
    <t>Организация временного трудоустройства несовершеннолетних граждан в возрасте от 14 до 18 лет в свободное от учебы время</t>
  </si>
  <si>
    <t>2310181014</t>
  </si>
  <si>
    <t>Организация временного трудоустройства безработных граждан в возрасте от 18 до 20 лет, имеющих среднее профессиональное образование и ищущих работу впервые</t>
  </si>
  <si>
    <t>2310181015</t>
  </si>
  <si>
    <t>2310181016</t>
  </si>
  <si>
    <t>Оказание содействия в трудоустройстве незанятых инвалидов на оборудованные (оснащенные) для них рабочие места</t>
  </si>
  <si>
    <t>2310181017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</si>
  <si>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</si>
  <si>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</si>
  <si>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Организация мероприятий по повышению квалификации и переподготовки сотрудников органов службы занятости по вопросу реализации мероприятий направленных на сопровождение инвалидов</t>
  </si>
  <si>
    <t>2310181018</t>
  </si>
  <si>
    <t>Субсидирование части затрат на компенсацию расходов по оплате труда инвалидов занятых на предприятиях образованных общественными организациями инвалидов</t>
  </si>
  <si>
    <t>2310181019</t>
  </si>
  <si>
    <t>Организация профессиональной ориентации граждан в целях выбора сферы деятельности (профессии), трудоустройства, профессионального обучения</t>
  </si>
  <si>
    <t>2310281021</t>
  </si>
  <si>
    <t>Субсидии бюджетным учреждениям на иные цели</t>
  </si>
  <si>
    <t>612</t>
  </si>
  <si>
    <t>Организация профессионального обучения и дополнительного профессионального образования безработных граждан</t>
  </si>
  <si>
    <t>2310281022</t>
  </si>
  <si>
    <t>Организация направления на профессиональную подготовку, переподготовку и повышение квалификации женщин в период отпуска по уходу за ребенком до достижения им возраста трех лет</t>
  </si>
  <si>
    <t>2310281023</t>
  </si>
  <si>
    <t>Прочая закупка товаров, работ и услуг для государственных нужд</t>
  </si>
  <si>
    <t>Регулирование внутренней миграции</t>
  </si>
  <si>
    <t>2310381031</t>
  </si>
  <si>
    <t>Пособия, компенсации и иные социальные выплаты гражданам, кроме публичных нормативных обязательств</t>
  </si>
  <si>
    <t>Информирование населения о возможности трудоустройства, молодежи о возможностях профессиональной подготовки, работодателей о наличии квалифицированной рабочей силы</t>
  </si>
  <si>
    <t>2310781072</t>
  </si>
  <si>
    <t>Информационное обеспечение в сфере реализации мероприятий, направленных на сопровождение инвалидов при трудоустройстве</t>
  </si>
  <si>
    <t>2310781074</t>
  </si>
  <si>
    <t>Расходы на обеспечение деятельности (оказание услуг) государственных учреждений</t>
  </si>
  <si>
    <t>2310800590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</si>
  <si>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</si>
  <si>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</si>
  <si>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</si>
  <si>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</si>
  <si>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работ, услуг в сфере информационно-коммуникационных технологий</t>
  </si>
  <si>
    <t>242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</si>
  <si>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</si>
  <si>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</si>
  <si>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</si>
  <si>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</si>
  <si>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</si>
  <si>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</si>
  <si>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</si>
  <si>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Стипендии</t>
  </si>
  <si>
    <t>340</t>
  </si>
  <si>
    <t>Содействие трудоустройству незанятых инвалидов молодого возраста на оборудованные (оснащенные) для них рабочие места</t>
  </si>
  <si>
    <t>2330181310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</si>
  <si>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</si>
  <si>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1001</t>
  </si>
  <si>
    <t>2210728960</t>
  </si>
  <si>
    <t>313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</si>
  <si>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</si>
  <si>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</si>
  <si>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Межбюджетные трансферты бюджету Пенсионного фонда Российской Федерации</t>
  </si>
  <si>
    <t>570</t>
  </si>
  <si>
    <t>20-52900-00000-00000</t>
  </si>
  <si>
    <t>19-381</t>
  </si>
  <si>
    <t>1002</t>
  </si>
  <si>
    <t>2220300590</t>
  </si>
  <si>
    <t>Иные выплаты персоналу учреждений, за исключением фонда оплаты труда</t>
  </si>
  <si>
    <t>Обеспечение жильем отдельных категорий граждан, установленных федеральным законом "О ветеранах"</t>
  </si>
  <si>
    <t>1003</t>
  </si>
  <si>
    <t>0511351350</t>
  </si>
  <si>
    <t>Субсидии гражданам на приобретение жилья</t>
  </si>
  <si>
    <t>322</t>
  </si>
  <si>
    <t>20-51350-00000-00000</t>
  </si>
  <si>
    <t>Обеспечение жильем отдельных категорий граждан, установленных федеральным законом "О социальной защите инвалидов в Российской Федерации"</t>
  </si>
  <si>
    <t>0511351760</t>
  </si>
  <si>
    <t>20-51760-00000-00000</t>
  </si>
  <si>
    <t>Доплата к субсидии на обеспечение жильем ВБД</t>
  </si>
  <si>
    <t>1620115300</t>
  </si>
  <si>
    <t>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</si>
  <si>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2210151370</t>
  </si>
  <si>
    <t>19-798</t>
  </si>
  <si>
    <t>20-51370-00000-00000</t>
  </si>
  <si>
    <t>Социальна поддержка Героев Советского Союза, Героев Российской Федерации и полных кавалеров ордена Славы</t>
  </si>
  <si>
    <t xml:space="preserve">Дополнительные меры по улучшению материального обеспечения участников Великой Отечественной войны 1941-1945 годов и бывших несовершеннолетних узников концлагерей, гетто и других мест принудительного содержания, созданных фашистами и их союзниками в </t>
  </si>
  <si>
    <t>2210471140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</si>
  <si>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</si>
  <si>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2210471180</t>
  </si>
  <si>
    <t>Выплата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N 40-ФЗ "Об обязательном страховании гражда</t>
  </si>
  <si>
    <t>2210552800</t>
  </si>
  <si>
    <t>20-52800-00000-00000</t>
  </si>
  <si>
    <t>19-180</t>
  </si>
  <si>
    <t>Выплата денежной компенсации на эксплуатационные расходы автотранспорта отдельным кате-гориям инвалидов из числа ветеранов</t>
  </si>
  <si>
    <t>2210571130</t>
  </si>
  <si>
    <t>Оплата жилищно-коммунальных услуг отдельным категориям граждан</t>
  </si>
  <si>
    <t>2210852500</t>
  </si>
  <si>
    <t>19-887</t>
  </si>
  <si>
    <t>20-52500-00000-00000</t>
  </si>
  <si>
    <t>Ежемесячная денежная выплата ветеранам труда</t>
  </si>
  <si>
    <t>2210872003</t>
  </si>
  <si>
    <t>Ежемесячная денежная выплата реабилитированным лицам и лицам, признанным пострадавшими от политических репрессий</t>
  </si>
  <si>
    <t>2210872004</t>
  </si>
  <si>
    <t>Ежемесячная денежная выплата труженикам тыла</t>
  </si>
  <si>
    <t>2210872005</t>
  </si>
  <si>
    <t>Ежемесячная денежная выплата по оплате жилого помещения и коммунальных услуг ветеранам труда</t>
  </si>
  <si>
    <t>2210872007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</si>
  <si>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</si>
  <si>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2210872008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</si>
  <si>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</si>
  <si>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2210872009</t>
  </si>
  <si>
    <t>Ежемесячная денежная выплата по оплате абонентской платы за телефон участникам Великой Отечественной войны</t>
  </si>
  <si>
    <t>2210872014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</si>
  <si>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</t>
  </si>
  <si>
    <t>2210872015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</si>
  <si>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</si>
  <si>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</si>
  <si>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20-54620-00000-00000</t>
  </si>
  <si>
    <t>19-А39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</si>
  <si>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</si>
  <si>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2211152200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</si>
  <si>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157-ФЗ "Об иммунопрофилактике инфекционных бо</t>
  </si>
  <si>
    <t>2211252400</t>
  </si>
  <si>
    <t>19-195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</si>
  <si>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</t>
  </si>
  <si>
    <t>2211471150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</si>
  <si>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сроки", в соот</t>
  </si>
  <si>
    <t>2211471160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</si>
  <si>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</si>
  <si>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</si>
  <si>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Дополнительное ежемесячное материальное обеспечение граждан за особые заслуги перед Республикой Дагестан</t>
  </si>
  <si>
    <t>2211971120</t>
  </si>
  <si>
    <t xml:space="preserve"> 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</si>
  <si>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2212871170</t>
  </si>
  <si>
    <t>Единовременное пособие в случае гибели или получения  работником добровольной пожарной охраны и добровольным пожарным увечья, заболевания, приведших к стойкой утрате трудоспособности</t>
  </si>
  <si>
    <t>2212971180</t>
  </si>
  <si>
    <t>Пособия, компенсации, меры социальной поддержки по публичным нормативным обязательствам</t>
  </si>
  <si>
    <t>Осуществление ежемесячной денежной выплаты по оплате жилого помещения и коммунальных услуг многодетным семьям</t>
  </si>
  <si>
    <t>2230472055</t>
  </si>
  <si>
    <t>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</t>
  </si>
  <si>
    <t>1004</t>
  </si>
  <si>
    <t>2230152700</t>
  </si>
  <si>
    <t>19-191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</si>
  <si>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</t>
  </si>
  <si>
    <t>2230153800</t>
  </si>
  <si>
    <t>20-53800-00000-00000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</si>
  <si>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</si>
  <si>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2230171310</t>
  </si>
  <si>
    <t>Единовременная денежная выплаты на детей, поступающих в первый класс, из малоимущих многодетных семей, проживающих в Республике Дагестан</t>
  </si>
  <si>
    <t>2230171320</t>
  </si>
  <si>
    <t>Дополнительные меры социальной поддержки семей, имеющих детей</t>
  </si>
  <si>
    <t>2230471330</t>
  </si>
  <si>
    <t>Единовременное денежное поощрение при награждении орденом "Родительская слава"</t>
  </si>
  <si>
    <t>2230471340</t>
  </si>
  <si>
    <t xml:space="preserve">Перевозка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</t>
  </si>
  <si>
    <t>2230859400</t>
  </si>
  <si>
    <t>20-59000-00000-00000</t>
  </si>
  <si>
    <t>Приобретение товаров, работ, услуг в пользу граждан в целях их социального обеспечения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</si>
  <si>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</si>
  <si>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2230889400</t>
  </si>
  <si>
    <t>Осуществление ежемесячной выплаты в связи с рождением (усыновлением) первого ребенка</t>
  </si>
  <si>
    <t>223P155730</t>
  </si>
  <si>
    <t>1006</t>
  </si>
  <si>
    <t>2210300590</t>
  </si>
  <si>
    <t>112</t>
  </si>
  <si>
    <t>Исполнение судебных актов Российской Федерации и мировых соглашений по возмещению причиненного вреда</t>
  </si>
  <si>
    <t>853</t>
  </si>
  <si>
    <t>Финансовое обеспечение выполнения функций государственных органов</t>
  </si>
  <si>
    <t>2210920000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</si>
  <si>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</si>
  <si>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</si>
  <si>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</si>
  <si>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</si>
  <si>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</si>
  <si>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</si>
  <si>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Предоставление на конкурсной основе субсидий (грантов) социально ориентированным некоммерческим организациям Республики Дагестан на реализацию проектов социальной направленности</t>
  </si>
  <si>
    <t>2240180850</t>
  </si>
  <si>
    <t>Субсидии (гранты в форме субсидий), подлежащие казначейскому сопровождению</t>
  </si>
  <si>
    <t>Обеспечение доступности приоритетных объектов и услуг в приоритетных сферах жизнедеятельности инвалидов и других маломобильных групп населения</t>
  </si>
  <si>
    <t>3000080270</t>
  </si>
  <si>
    <t>Независимая оценка качества оказания услуг организациями социальной сферы</t>
  </si>
  <si>
    <t>Итого</t>
  </si>
  <si>
    <t>ЛБО</t>
  </si>
  <si>
    <t>ПОФ</t>
  </si>
  <si>
    <t>К/Р</t>
  </si>
  <si>
    <t>1. Сведения о движении средств бюджетов субъектов Российской Федерации</t>
  </si>
  <si>
    <t>и местных бюджетов на счетах учреждений</t>
  </si>
  <si>
    <t>Наименование текущего счета</t>
  </si>
  <si>
    <t>Код строки</t>
  </si>
  <si>
    <t>Остаток на начало года</t>
  </si>
  <si>
    <t>Остаток на конец отчетного периода</t>
  </si>
  <si>
    <t>Средства для перевода учреждениям, находящимся в ведении главного распорядителя (распорядителя), и на другие мероприятия</t>
  </si>
  <si>
    <t>010</t>
  </si>
  <si>
    <t>Средства на расходы учреждения</t>
  </si>
  <si>
    <t>020</t>
  </si>
  <si>
    <t>Средства в иностранной валюте</t>
  </si>
  <si>
    <t>030</t>
  </si>
  <si>
    <t>То же в пересчете на рубли</t>
  </si>
  <si>
    <t>040</t>
  </si>
  <si>
    <t>Закупка товаров, работ, услуг в целях капитального ремонта государственного (муниципального) имущества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</si>
  <si>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</si>
  <si>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ежемесячных выплат на детей в возрасте от 3 до 7 лет включительно</t>
  </si>
  <si>
    <t>22301R3020</t>
  </si>
  <si>
    <t>Профессиональное обучение и дополнительное профессиональное образование безработных инвалидов молодого возраста</t>
  </si>
  <si>
    <t>Обеспечение жильем отдельных категорий граждан, установленных Федеральным законом от 12 января 1995 года №5 ФЗ "О ветеранах", в соответствии с Указом Президента Российской Федерации от 7 мая 2008 года № 714 "Об обеспечении жильем ветеранов Великой Отечес</t>
  </si>
  <si>
    <t>2330181320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</si>
  <si>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</si>
  <si>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Закупка энергетических ресурсов</t>
  </si>
  <si>
    <t>22127R4040</t>
  </si>
  <si>
    <t>Содействие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или в качестве безработны</t>
  </si>
  <si>
    <t>Содействие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госуда</t>
  </si>
  <si>
    <t>19-981</t>
  </si>
  <si>
    <t>231P254610</t>
  </si>
  <si>
    <t>Реализация мероприятий направленных на  противодействие коррупции</t>
  </si>
  <si>
    <t>0113</t>
  </si>
  <si>
    <t>4200199590</t>
  </si>
  <si>
    <t>21-51350-00000-00000</t>
  </si>
  <si>
    <t>21-51760-00000-00000</t>
  </si>
  <si>
    <t>21-51370-00000-00000</t>
  </si>
  <si>
    <t>21-52800-00000-00000</t>
  </si>
  <si>
    <t>21-52900-00000-00000</t>
  </si>
  <si>
    <t>21-52500-00000-00000</t>
  </si>
  <si>
    <t>21-54620-00000-00000</t>
  </si>
  <si>
    <t>21-52200-00000-00000</t>
  </si>
  <si>
    <t>21-52400-00000-00000</t>
  </si>
  <si>
    <t>21-52700-00000-00000</t>
  </si>
  <si>
    <t>21-53020-00000-00000</t>
  </si>
  <si>
    <t>21-55730-00000-00000</t>
  </si>
  <si>
    <t>Организация профессионального обучения и дополнительного профессионального образования лиц в возрасте 50-ти лет и старше, а также лиц предпенсионного возраста</t>
  </si>
  <si>
    <t>231P352940</t>
  </si>
  <si>
    <t>19-Д86</t>
  </si>
  <si>
    <t>20-52940-00000-00000</t>
  </si>
  <si>
    <t>21-53800-00000-00000</t>
  </si>
  <si>
    <t>БА</t>
  </si>
  <si>
    <t>Реализация мероприятий, направленных на обеспечение противопожарной безопасности</t>
  </si>
  <si>
    <t>0710299590</t>
  </si>
  <si>
    <t>Резервный фонд Правительства Республики Дагестан</t>
  </si>
  <si>
    <t>831</t>
  </si>
  <si>
    <t>21-54040-00000-00000</t>
  </si>
  <si>
    <t>Предоставлении субсидии Дагестанскому региональному отделению Общероссийского общественного фонда "Победа"</t>
  </si>
  <si>
    <t>2240181920</t>
  </si>
  <si>
    <t>Предоставлении субсидии Дагестанскому региональному отделению Всероссийской общественной организации ветеранов (пенсионеров) войны, труда, Вооруженных Сил и правоохранительных органов</t>
  </si>
  <si>
    <t>2240181930</t>
  </si>
  <si>
    <t>Обязательное государственное страхование государственных гражданских служащих Республики Дагестан</t>
  </si>
  <si>
    <t>Социальные выплаты безработным гражданам в соответствии с Законом Российской Федерации от 19 апреля 1991 года № 1032-1 "О занятости населения в Российской Федерации" за счет резервного фонда Правительства Российской Федерации</t>
  </si>
  <si>
    <t>231055290F</t>
  </si>
  <si>
    <t>20-5290F-00000-00000</t>
  </si>
  <si>
    <t>Осуществление ежемесячных выплат на детей в возрасте от трех до семи лет включительно за счет средств резервного фонда Правительства Российской Федерации</t>
  </si>
  <si>
    <t>22301R302F</t>
  </si>
  <si>
    <t>20-5302F-00000-00000</t>
  </si>
  <si>
    <t>2310181110</t>
  </si>
  <si>
    <t>2310181120</t>
  </si>
  <si>
    <t>2210922000</t>
  </si>
  <si>
    <t>21-59000-00000-00400</t>
  </si>
  <si>
    <t>Расходы на исполнение решений, принятых судебными органами</t>
  </si>
  <si>
    <t>Утверждено бюджетных ассигнований (лимитов бюджетных обязательств)                      на 2021 год</t>
  </si>
  <si>
    <t>21-5290F-00000-00000</t>
  </si>
  <si>
    <t>21-51340-00000-00000</t>
  </si>
  <si>
    <t>0511351340</t>
  </si>
  <si>
    <t xml:space="preserve">                                                                </t>
  </si>
  <si>
    <t>21-59000-00000-00000</t>
  </si>
  <si>
    <t>Иной межбюджетный трансферт, имеющий целевое назначение, из федерального бюджета бюджету Республики Дагестан на осуществление оплаты отпусков и выплаты компенсации за неиспользованные отпуска работникам стационарных организаций социального обслуживания, стационарных отделений, созданных не в стационарных организациях социального обслуживания, которым в соответствии с решениями Правительства Российской Федерации в 2020 году предоставлялись выплаты стимулирующего характера за особые условия труда и дополнительную нагрузку, в том числе в целях компенсации ранее произведенных субъектами Российской Федерации расходов на указанные цели, утвержденными постановлением Правительства Российской Федерации от 24.07.2020 г. № 1104</t>
  </si>
  <si>
    <t>223P155729</t>
  </si>
  <si>
    <t>21-55730-00000-00001</t>
  </si>
  <si>
    <t>20-55730-00000-00000</t>
  </si>
  <si>
    <t xml:space="preserve">Начальник управления </t>
  </si>
  <si>
    <t>Э.М. Маметова</t>
  </si>
  <si>
    <t>21-58370-00000-00000</t>
  </si>
  <si>
    <t xml:space="preserve"> </t>
  </si>
  <si>
    <t xml:space="preserve"> на 1 февраля 2022 года</t>
  </si>
  <si>
    <t>22-52200-00000-00000</t>
  </si>
  <si>
    <t>22-52400-00000-00000</t>
  </si>
  <si>
    <t>22-52900-00000-00000</t>
  </si>
  <si>
    <t>22-52700-00000-00000</t>
  </si>
  <si>
    <t>22-53020-00000-00000</t>
  </si>
  <si>
    <t>22-55730-00000-00000</t>
  </si>
  <si>
    <t>Повышение эффективности службы занятости</t>
  </si>
  <si>
    <t>231P252910</t>
  </si>
  <si>
    <t>Обеспечение жильем отдельных категорий граждан, установленных Федеральным законом от 12 января 1995 года №5 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 за счет средств резервного фонда Правительства Российской Федерации</t>
  </si>
  <si>
    <t>051135134F</t>
  </si>
  <si>
    <t>22-51350-00000-00000</t>
  </si>
  <si>
    <t>22-51760-00000-00000</t>
  </si>
  <si>
    <t>22-52500-00000-00000</t>
  </si>
  <si>
    <t>22-54620-00000-00000</t>
  </si>
  <si>
    <t>2152900-00000-00000</t>
  </si>
  <si>
    <t>22-59000-00000-00400</t>
  </si>
  <si>
    <t>22-54040-00000-00000</t>
  </si>
  <si>
    <t>3010080270</t>
  </si>
  <si>
    <t>Реализация мероприятий в сфере реабилитации и абилитации инвалидов</t>
  </si>
  <si>
    <t>2052900-00000-00000</t>
  </si>
  <si>
    <t>Первый заместитель Министра</t>
  </si>
  <si>
    <t>И.А. Зайналлаев</t>
  </si>
  <si>
    <t>22-50860-00000-00000</t>
  </si>
  <si>
    <t>2152910-00000-00000</t>
  </si>
  <si>
    <t>2252910-00000-00000</t>
  </si>
  <si>
    <t>22-51340-00000-00000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</si>
</sst>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82">
    <font>
      <sz val="11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name val="Calibri"/>
      <family val="2"/>
    </font>
    <font>
      <b/>
      <sz val="10"/>
      <color indexed="8"/>
      <name val="Arial Cyr"/>
    </font>
    <font>
      <sz val="10"/>
      <color indexed="8"/>
      <name val="Arial Cyr"/>
    </font>
    <font>
      <b/>
      <sz val="12"/>
      <color indexed="8"/>
      <name val="Arial Cy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name val="Calibri"/>
      <family val="2"/>
    </font>
    <font>
      <sz val="9"/>
      <name val="Calibri"/>
      <family val="2"/>
    </font>
    <font>
      <sz val="9"/>
      <name val="Arial Cyr"/>
    </font>
    <font>
      <b/>
      <sz val="9"/>
      <name val="Arial Cyr"/>
    </font>
    <font>
      <b/>
      <sz val="9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Calibri"/>
      <family val="2"/>
      <charset val="204"/>
    </font>
    <font>
      <sz val="8"/>
      <name val="Arial Cyr"/>
    </font>
    <font>
      <b/>
      <i/>
      <u/>
      <sz val="9"/>
      <name val="Arial Cyr"/>
      <charset val="204"/>
    </font>
    <font>
      <i/>
      <u/>
      <sz val="9"/>
      <name val="Arial Cyr"/>
      <charset val="204"/>
    </font>
    <font>
      <i/>
      <u/>
      <sz val="8"/>
      <name val="Arial Cyr"/>
      <charset val="204"/>
    </font>
    <font>
      <b/>
      <i/>
      <u/>
      <sz val="9"/>
      <name val="Arial Cyr"/>
    </font>
    <font>
      <b/>
      <i/>
      <u/>
      <sz val="9"/>
      <name val="Calibri"/>
      <family val="2"/>
    </font>
    <font>
      <i/>
      <u/>
      <sz val="9"/>
      <name val="Arial Cyr"/>
    </font>
    <font>
      <i/>
      <u/>
      <sz val="8"/>
      <name val="Arial Cyr"/>
    </font>
    <font>
      <i/>
      <u/>
      <sz val="9"/>
      <name val="Calibri"/>
      <family val="2"/>
    </font>
    <font>
      <b/>
      <sz val="11"/>
      <name val="Calibri"/>
      <family val="2"/>
      <charset val="204"/>
    </font>
    <font>
      <b/>
      <i/>
      <u/>
      <sz val="8"/>
      <name val="Arial Cyr"/>
      <charset val="204"/>
    </font>
    <font>
      <sz val="10"/>
      <name val="Arial Cyr"/>
    </font>
    <font>
      <sz val="8"/>
      <name val="Arial Narrow"/>
      <family val="2"/>
      <charset val="204"/>
    </font>
    <font>
      <sz val="8"/>
      <name val="Arial"/>
      <family val="2"/>
      <charset val="204"/>
    </font>
    <font>
      <sz val="10"/>
      <name val="Calibri"/>
      <family val="2"/>
    </font>
    <font>
      <b/>
      <sz val="10"/>
      <name val="Arial"/>
      <family val="2"/>
      <charset val="204"/>
    </font>
    <font>
      <i/>
      <u/>
      <sz val="10"/>
      <name val="Arial Cyr"/>
      <charset val="204"/>
    </font>
    <font>
      <b/>
      <sz val="10"/>
      <name val="Arial Cyr"/>
    </font>
    <font>
      <b/>
      <sz val="10"/>
      <name val="Arial Cyr"/>
      <charset val="204"/>
    </font>
    <font>
      <sz val="10"/>
      <name val="Arial Cyr"/>
      <charset val="204"/>
    </font>
    <font>
      <i/>
      <u/>
      <sz val="10"/>
      <name val="Arial Cyr"/>
    </font>
    <font>
      <b/>
      <i/>
      <u/>
      <sz val="10"/>
      <name val="Arial Cyr"/>
      <charset val="204"/>
    </font>
    <font>
      <sz val="10"/>
      <name val="Arial"/>
      <family val="2"/>
      <charset val="204"/>
    </font>
    <font>
      <b/>
      <i/>
      <u/>
      <sz val="10"/>
      <name val="Arial Cyr"/>
    </font>
    <font>
      <b/>
      <sz val="8"/>
      <name val="Arial Cyr"/>
      <charset val="204"/>
    </font>
    <font>
      <sz val="11"/>
      <name val="Calibri"/>
      <family val="2"/>
    </font>
    <font>
      <sz val="8"/>
      <name val="Arial Cyr"/>
      <charset val="204"/>
    </font>
    <font>
      <sz val="7"/>
      <name val="Times New Roman"/>
      <family val="1"/>
      <charset val="204"/>
    </font>
    <font>
      <b/>
      <sz val="10"/>
      <name val="Calibri"/>
      <family val="2"/>
    </font>
    <font>
      <b/>
      <sz val="11"/>
      <name val="Arial"/>
      <family val="2"/>
      <charset val="204"/>
    </font>
    <font>
      <b/>
      <sz val="11"/>
      <color indexed="10"/>
      <name val="Calibri"/>
      <family val="2"/>
      <charset val="204"/>
    </font>
    <font>
      <b/>
      <sz val="9"/>
      <color indexed="10"/>
      <name val="Calibri"/>
      <family val="2"/>
    </font>
    <font>
      <sz val="9"/>
      <color indexed="10"/>
      <name val="Calibri"/>
      <family val="2"/>
    </font>
    <font>
      <b/>
      <u/>
      <sz val="9"/>
      <name val="Arial Cyr"/>
      <charset val="204"/>
    </font>
    <font>
      <b/>
      <u/>
      <sz val="9"/>
      <name val="Calibri"/>
      <family val="2"/>
    </font>
    <font>
      <u/>
      <sz val="9"/>
      <name val="Calibri"/>
      <family val="2"/>
    </font>
    <font>
      <b/>
      <u/>
      <sz val="10"/>
      <name val="Arial Cyr"/>
      <charset val="204"/>
    </font>
    <font>
      <u/>
      <sz val="9"/>
      <name val="Arial Cyr"/>
      <charset val="204"/>
    </font>
    <font>
      <u/>
      <sz val="10"/>
      <name val="Arial Cyr"/>
      <charset val="204"/>
    </font>
    <font>
      <u/>
      <sz val="8"/>
      <name val="Arial Cyr"/>
      <charset val="204"/>
    </font>
    <font>
      <u/>
      <sz val="9"/>
      <name val="Arial Cyr"/>
    </font>
    <font>
      <u/>
      <sz val="10"/>
      <name val="Arial Cyr"/>
    </font>
    <font>
      <u/>
      <sz val="8"/>
      <name val="Arial Cyr"/>
    </font>
    <font>
      <b/>
      <u/>
      <sz val="9"/>
      <name val="Arial Cyr"/>
    </font>
    <font>
      <b/>
      <u/>
      <sz val="10"/>
      <name val="Arial Cyr"/>
    </font>
    <font>
      <sz val="8"/>
      <color indexed="8"/>
      <name val="Arial Cyr"/>
    </font>
    <font>
      <u/>
      <sz val="8"/>
      <name val="Arial Narrow"/>
      <family val="2"/>
      <charset val="204"/>
    </font>
    <font>
      <u/>
      <sz val="9"/>
      <name val="Times New Roman"/>
      <family val="1"/>
      <charset val="204"/>
    </font>
    <font>
      <u/>
      <sz val="8"/>
      <name val="Arial"/>
      <family val="2"/>
      <charset val="204"/>
    </font>
    <font>
      <u/>
      <sz val="10"/>
      <color indexed="8"/>
      <name val="Arial Cy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0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3" fillId="0" borderId="0"/>
    <xf numFmtId="164" fontId="4" fillId="11" borderId="1">
      <alignment horizontal="right" vertical="top" shrinkToFit="1"/>
    </xf>
    <xf numFmtId="164" fontId="5" fillId="7" borderId="1">
      <alignment horizontal="right" vertical="top" shrinkToFit="1"/>
    </xf>
    <xf numFmtId="164" fontId="5" fillId="7" borderId="1">
      <alignment horizontal="right" vertical="top" shrinkToFit="1"/>
    </xf>
    <xf numFmtId="164" fontId="5" fillId="0" borderId="1">
      <alignment horizontal="right" vertical="top" shrinkToFit="1"/>
    </xf>
    <xf numFmtId="164" fontId="5" fillId="0" borderId="1">
      <alignment horizontal="right" vertical="top" shrinkToFit="1"/>
    </xf>
    <xf numFmtId="164" fontId="5" fillId="0" borderId="0">
      <alignment horizontal="right" shrinkToFit="1"/>
    </xf>
    <xf numFmtId="165" fontId="5" fillId="0" borderId="0">
      <alignment horizontal="right" shrinkToFit="1"/>
    </xf>
    <xf numFmtId="0" fontId="5" fillId="0" borderId="0"/>
    <xf numFmtId="0" fontId="5" fillId="0" borderId="0"/>
    <xf numFmtId="0" fontId="3" fillId="0" borderId="0"/>
    <xf numFmtId="0" fontId="5" fillId="10" borderId="0"/>
    <xf numFmtId="0" fontId="5" fillId="0" borderId="2">
      <alignment horizontal="center" vertical="center" wrapText="1"/>
    </xf>
    <xf numFmtId="0" fontId="5" fillId="0" borderId="1">
      <alignment horizontal="center" vertical="center" shrinkToFit="1"/>
    </xf>
    <xf numFmtId="0" fontId="4" fillId="0" borderId="3">
      <alignment horizontal="left"/>
    </xf>
    <xf numFmtId="0" fontId="5" fillId="0" borderId="4"/>
    <xf numFmtId="0" fontId="5" fillId="0" borderId="4"/>
    <xf numFmtId="0" fontId="5" fillId="0" borderId="0">
      <alignment horizontal="left" vertical="top" wrapText="1"/>
    </xf>
    <xf numFmtId="0" fontId="6" fillId="0" borderId="0">
      <alignment horizontal="center" wrapText="1"/>
    </xf>
    <xf numFmtId="0" fontId="6" fillId="0" borderId="0">
      <alignment horizontal="center"/>
    </xf>
    <xf numFmtId="0" fontId="5" fillId="0" borderId="0">
      <alignment wrapText="1"/>
    </xf>
    <xf numFmtId="0" fontId="5" fillId="0" borderId="0">
      <alignment horizontal="right"/>
    </xf>
    <xf numFmtId="4" fontId="4" fillId="11" borderId="1">
      <alignment horizontal="right" vertical="top" shrinkToFit="1"/>
    </xf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4" fillId="0" borderId="1">
      <alignment horizontal="left" vertical="top" wrapText="1"/>
    </xf>
    <xf numFmtId="4" fontId="5" fillId="7" borderId="1">
      <alignment horizontal="right" vertical="top" shrinkToFit="1"/>
    </xf>
    <xf numFmtId="4" fontId="5" fillId="7" borderId="1">
      <alignment horizontal="right" vertical="top" shrinkToFit="1"/>
    </xf>
    <xf numFmtId="4" fontId="5" fillId="7" borderId="1">
      <alignment horizontal="right" vertical="top" shrinkToFit="1"/>
    </xf>
    <xf numFmtId="0" fontId="5" fillId="10" borderId="0">
      <alignment horizontal="center"/>
    </xf>
    <xf numFmtId="4" fontId="5" fillId="0" borderId="1">
      <alignment horizontal="right" vertical="top" shrinkToFit="1"/>
    </xf>
    <xf numFmtId="4" fontId="5" fillId="0" borderId="1">
      <alignment horizontal="right" vertical="top" shrinkToFit="1"/>
    </xf>
    <xf numFmtId="4" fontId="5" fillId="0" borderId="0">
      <alignment horizontal="right" shrinkToFit="1"/>
    </xf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7" fillId="3" borderId="5" applyNumberFormat="0" applyAlignment="0" applyProtection="0"/>
    <xf numFmtId="0" fontId="8" fillId="10" borderId="6" applyNumberFormat="0" applyAlignment="0" applyProtection="0"/>
    <xf numFmtId="0" fontId="9" fillId="10" borderId="5" applyNumberFormat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0" applyNumberFormat="0" applyFill="0" applyAlignment="0" applyProtection="0"/>
    <xf numFmtId="0" fontId="14" fillId="15" borderId="11" applyNumberFormat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45" fillId="0" borderId="0"/>
    <xf numFmtId="0" fontId="51" fillId="0" borderId="0"/>
    <xf numFmtId="0" fontId="17" fillId="16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5" borderId="12" applyNumberFormat="0" applyFont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</cellStyleXfs>
  <cellXfs count="366">
    <xf numFmtId="0" fontId="0" fillId="0" borderId="0" xfId="0"/>
    <xf numFmtId="0" fontId="23" fillId="0" borderId="14" xfId="0" applyFont="1" applyFill="1" applyBorder="1" applyAlignment="1">
      <alignment horizontal="center"/>
    </xf>
    <xf numFmtId="0" fontId="23" fillId="0" borderId="0" xfId="0" applyFont="1" applyFill="1" applyBorder="1"/>
    <xf numFmtId="49" fontId="23" fillId="0" borderId="14" xfId="0" applyNumberFormat="1" applyFont="1" applyFill="1" applyBorder="1" applyAlignment="1">
      <alignment horizontal="center"/>
    </xf>
    <xf numFmtId="49" fontId="23" fillId="0" borderId="14" xfId="0" applyNumberFormat="1" applyFont="1" applyFill="1" applyBorder="1" applyAlignment="1">
      <alignment horizontal="left"/>
    </xf>
    <xf numFmtId="0" fontId="23" fillId="0" borderId="15" xfId="0" applyFont="1" applyFill="1" applyBorder="1"/>
    <xf numFmtId="0" fontId="22" fillId="17" borderId="16" xfId="0" applyFont="1" applyFill="1" applyBorder="1" applyAlignment="1">
      <alignment horizontal="center" vertical="top" wrapText="1"/>
    </xf>
    <xf numFmtId="0" fontId="22" fillId="17" borderId="17" xfId="0" applyFont="1" applyFill="1" applyBorder="1" applyAlignment="1">
      <alignment horizontal="center" vertical="top" wrapText="1"/>
    </xf>
    <xf numFmtId="0" fontId="22" fillId="17" borderId="17" xfId="0" applyFont="1" applyFill="1" applyBorder="1" applyAlignment="1">
      <alignment horizontal="center" vertical="center" wrapText="1"/>
    </xf>
    <xf numFmtId="0" fontId="22" fillId="17" borderId="18" xfId="0" applyFont="1" applyFill="1" applyBorder="1" applyAlignment="1">
      <alignment horizontal="center" vertical="top" wrapText="1"/>
    </xf>
    <xf numFmtId="0" fontId="22" fillId="17" borderId="14" xfId="0" applyFont="1" applyFill="1" applyBorder="1" applyAlignment="1">
      <alignment horizontal="center" vertical="top" wrapText="1"/>
    </xf>
    <xf numFmtId="0" fontId="24" fillId="18" borderId="0" xfId="0" applyFont="1" applyFill="1" applyProtection="1">
      <protection locked="0"/>
    </xf>
    <xf numFmtId="0" fontId="25" fillId="0" borderId="0" xfId="0" applyFont="1" applyFill="1" applyProtection="1">
      <protection locked="0"/>
    </xf>
    <xf numFmtId="0" fontId="26" fillId="0" borderId="19" xfId="73" applyNumberFormat="1" applyFont="1" applyFill="1" applyBorder="1" applyAlignment="1" applyProtection="1">
      <alignment vertical="top" wrapText="1"/>
    </xf>
    <xf numFmtId="0" fontId="27" fillId="18" borderId="19" xfId="72" applyNumberFormat="1" applyFont="1" applyFill="1" applyBorder="1" applyAlignment="1" applyProtection="1">
      <alignment vertical="top" wrapText="1"/>
    </xf>
    <xf numFmtId="0" fontId="26" fillId="0" borderId="19" xfId="72" applyNumberFormat="1" applyFont="1" applyFill="1" applyBorder="1" applyAlignment="1" applyProtection="1">
      <alignment vertical="top" wrapText="1"/>
    </xf>
    <xf numFmtId="4" fontId="27" fillId="18" borderId="1" xfId="41" applyNumberFormat="1" applyFont="1" applyFill="1" applyBorder="1" applyProtection="1">
      <alignment horizontal="right" vertical="top" shrinkToFit="1"/>
    </xf>
    <xf numFmtId="0" fontId="24" fillId="0" borderId="0" xfId="0" applyFont="1" applyFill="1" applyProtection="1">
      <protection locked="0"/>
    </xf>
    <xf numFmtId="0" fontId="26" fillId="0" borderId="19" xfId="66" applyNumberFormat="1" applyFont="1" applyFill="1" applyBorder="1" applyProtection="1">
      <alignment horizontal="left" vertical="top" wrapText="1"/>
    </xf>
    <xf numFmtId="0" fontId="24" fillId="19" borderId="0" xfId="0" applyFont="1" applyFill="1" applyProtection="1">
      <protection locked="0"/>
    </xf>
    <xf numFmtId="0" fontId="25" fillId="0" borderId="0" xfId="0" applyFont="1" applyProtection="1">
      <protection locked="0"/>
    </xf>
    <xf numFmtId="0" fontId="23" fillId="0" borderId="18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wrapText="1"/>
    </xf>
    <xf numFmtId="4" fontId="22" fillId="0" borderId="14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4" fontId="23" fillId="0" borderId="14" xfId="0" applyNumberFormat="1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left"/>
    </xf>
    <xf numFmtId="0" fontId="22" fillId="0" borderId="1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 vertical="top" wrapText="1"/>
    </xf>
    <xf numFmtId="0" fontId="22" fillId="0" borderId="15" xfId="0" applyFont="1" applyFill="1" applyBorder="1"/>
    <xf numFmtId="0" fontId="22" fillId="0" borderId="0" xfId="0" applyFont="1" applyFill="1" applyBorder="1"/>
    <xf numFmtId="0" fontId="28" fillId="18" borderId="19" xfId="66" applyNumberFormat="1" applyFont="1" applyFill="1" applyBorder="1" applyProtection="1">
      <alignment horizontal="left" vertical="top" wrapText="1"/>
    </xf>
    <xf numFmtId="4" fontId="28" fillId="18" borderId="1" xfId="43" applyNumberFormat="1" applyFont="1" applyFill="1" applyBorder="1" applyProtection="1">
      <alignment horizontal="right" vertical="top" shrinkToFit="1"/>
    </xf>
    <xf numFmtId="0" fontId="28" fillId="18" borderId="19" xfId="73" applyNumberFormat="1" applyFont="1" applyFill="1" applyBorder="1" applyAlignment="1" applyProtection="1">
      <alignment vertical="top" wrapText="1"/>
    </xf>
    <xf numFmtId="0" fontId="30" fillId="18" borderId="1" xfId="66" applyNumberFormat="1" applyFont="1" applyFill="1" applyBorder="1" applyProtection="1">
      <alignment horizontal="left" vertical="top" wrapText="1"/>
    </xf>
    <xf numFmtId="0" fontId="30" fillId="0" borderId="19" xfId="66" applyNumberFormat="1" applyFont="1" applyFill="1" applyBorder="1" applyProtection="1">
      <alignment horizontal="left" vertical="top" wrapText="1"/>
    </xf>
    <xf numFmtId="0" fontId="30" fillId="0" borderId="1" xfId="66" applyNumberFormat="1" applyFont="1" applyFill="1" applyBorder="1" applyProtection="1">
      <alignment horizontal="left" vertical="top" wrapText="1"/>
    </xf>
    <xf numFmtId="0" fontId="24" fillId="18" borderId="0" xfId="0" applyFont="1" applyFill="1" applyBorder="1" applyProtection="1">
      <protection locked="0"/>
    </xf>
    <xf numFmtId="4" fontId="27" fillId="18" borderId="1" xfId="43" applyNumberFormat="1" applyFont="1" applyFill="1" applyBorder="1" applyProtection="1">
      <alignment horizontal="right" vertical="top" shrinkToFit="1"/>
    </xf>
    <xf numFmtId="4" fontId="22" fillId="17" borderId="20" xfId="0" applyNumberFormat="1" applyFont="1" applyFill="1" applyBorder="1" applyAlignment="1">
      <alignment horizontal="center" vertical="center" wrapText="1"/>
    </xf>
    <xf numFmtId="0" fontId="22" fillId="17" borderId="21" xfId="0" applyFont="1" applyFill="1" applyBorder="1" applyAlignment="1">
      <alignment horizontal="center" vertical="top" wrapText="1"/>
    </xf>
    <xf numFmtId="4" fontId="27" fillId="18" borderId="22" xfId="41" applyNumberFormat="1" applyFont="1" applyFill="1" applyBorder="1" applyProtection="1">
      <alignment horizontal="right" vertical="top" shrinkToFit="1"/>
    </xf>
    <xf numFmtId="0" fontId="24" fillId="20" borderId="0" xfId="0" applyFont="1" applyFill="1" applyProtection="1">
      <protection locked="0"/>
    </xf>
    <xf numFmtId="0" fontId="24" fillId="21" borderId="0" xfId="0" applyFont="1" applyFill="1" applyProtection="1">
      <protection locked="0"/>
    </xf>
    <xf numFmtId="0" fontId="25" fillId="21" borderId="0" xfId="0" applyFont="1" applyFill="1" applyProtection="1">
      <protection locked="0"/>
    </xf>
    <xf numFmtId="0" fontId="25" fillId="0" borderId="23" xfId="0" applyFont="1" applyBorder="1" applyProtection="1">
      <protection locked="0"/>
    </xf>
    <xf numFmtId="0" fontId="25" fillId="0" borderId="0" xfId="0" applyFont="1" applyBorder="1" applyProtection="1">
      <protection locked="0"/>
    </xf>
    <xf numFmtId="0" fontId="26" fillId="0" borderId="24" xfId="54" applyNumberFormat="1" applyFont="1" applyBorder="1" applyProtection="1"/>
    <xf numFmtId="0" fontId="25" fillId="0" borderId="0" xfId="0" applyFont="1" applyFill="1" applyBorder="1" applyProtection="1">
      <protection locked="0"/>
    </xf>
    <xf numFmtId="0" fontId="25" fillId="0" borderId="25" xfId="0" applyFont="1" applyFill="1" applyBorder="1" applyProtection="1">
      <protection locked="0"/>
    </xf>
    <xf numFmtId="0" fontId="25" fillId="0" borderId="26" xfId="0" applyFont="1" applyBorder="1" applyProtection="1">
      <protection locked="0"/>
    </xf>
    <xf numFmtId="0" fontId="25" fillId="0" borderId="27" xfId="0" applyFont="1" applyBorder="1" applyProtection="1">
      <protection locked="0"/>
    </xf>
    <xf numFmtId="0" fontId="25" fillId="0" borderId="27" xfId="0" applyFont="1" applyBorder="1" applyAlignment="1" applyProtection="1">
      <alignment vertical="justify"/>
      <protection locked="0"/>
    </xf>
    <xf numFmtId="0" fontId="25" fillId="0" borderId="28" xfId="0" applyFont="1" applyBorder="1" applyProtection="1">
      <protection locked="0"/>
    </xf>
    <xf numFmtId="0" fontId="25" fillId="0" borderId="28" xfId="0" applyFont="1" applyBorder="1" applyAlignment="1" applyProtection="1">
      <alignment vertical="justify"/>
      <protection locked="0"/>
    </xf>
    <xf numFmtId="0" fontId="25" fillId="0" borderId="15" xfId="0" applyFont="1" applyBorder="1" applyProtection="1">
      <protection locked="0"/>
    </xf>
    <xf numFmtId="4" fontId="25" fillId="0" borderId="0" xfId="0" applyNumberFormat="1" applyFont="1" applyProtection="1">
      <protection locked="0"/>
    </xf>
    <xf numFmtId="4" fontId="25" fillId="0" borderId="28" xfId="0" applyNumberFormat="1" applyFont="1" applyBorder="1" applyProtection="1">
      <protection locked="0"/>
    </xf>
    <xf numFmtId="0" fontId="25" fillId="0" borderId="0" xfId="0" applyFont="1" applyAlignment="1" applyProtection="1">
      <alignment vertical="justify"/>
      <protection locked="0"/>
    </xf>
    <xf numFmtId="4" fontId="25" fillId="0" borderId="0" xfId="0" applyNumberFormat="1" applyFont="1" applyAlignment="1" applyProtection="1">
      <alignment vertical="justify"/>
      <protection locked="0"/>
    </xf>
    <xf numFmtId="4" fontId="25" fillId="0" borderId="0" xfId="0" applyNumberFormat="1" applyFont="1" applyBorder="1" applyProtection="1">
      <protection locked="0"/>
    </xf>
    <xf numFmtId="4" fontId="31" fillId="0" borderId="0" xfId="0" applyNumberFormat="1" applyFont="1" applyProtection="1">
      <protection locked="0"/>
    </xf>
    <xf numFmtId="0" fontId="25" fillId="0" borderId="29" xfId="0" applyFont="1" applyBorder="1" applyProtection="1">
      <protection locked="0"/>
    </xf>
    <xf numFmtId="0" fontId="25" fillId="0" borderId="25" xfId="0" applyFont="1" applyBorder="1" applyProtection="1">
      <protection locked="0"/>
    </xf>
    <xf numFmtId="0" fontId="25" fillId="0" borderId="30" xfId="0" applyFont="1" applyBorder="1" applyProtection="1">
      <protection locked="0"/>
    </xf>
    <xf numFmtId="4" fontId="25" fillId="0" borderId="0" xfId="0" applyNumberFormat="1" applyFont="1" applyFill="1" applyProtection="1">
      <protection locked="0"/>
    </xf>
    <xf numFmtId="0" fontId="24" fillId="0" borderId="0" xfId="0" applyFont="1" applyFill="1" applyBorder="1" applyProtection="1">
      <protection locked="0"/>
    </xf>
    <xf numFmtId="4" fontId="29" fillId="0" borderId="0" xfId="0" applyNumberFormat="1" applyFont="1" applyFill="1" applyBorder="1" applyAlignment="1">
      <alignment horizontal="right" vertical="center" shrinkToFit="1"/>
    </xf>
    <xf numFmtId="0" fontId="26" fillId="0" borderId="1" xfId="66" quotePrefix="1" applyNumberFormat="1" applyFont="1" applyFill="1" applyBorder="1" applyProtection="1">
      <alignment horizontal="left" vertical="top" wrapText="1"/>
    </xf>
    <xf numFmtId="2" fontId="24" fillId="0" borderId="0" xfId="0" applyNumberFormat="1" applyFont="1" applyFill="1" applyProtection="1">
      <protection locked="0"/>
    </xf>
    <xf numFmtId="0" fontId="26" fillId="0" borderId="1" xfId="66" applyNumberFormat="1" applyFont="1" applyFill="1" applyBorder="1" applyProtection="1">
      <alignment horizontal="left" vertical="top" wrapText="1"/>
    </xf>
    <xf numFmtId="0" fontId="30" fillId="0" borderId="19" xfId="66" quotePrefix="1" applyNumberFormat="1" applyFont="1" applyFill="1" applyBorder="1" applyAlignment="1" applyProtection="1">
      <alignment horizontal="left" vertical="top" wrapText="1"/>
    </xf>
    <xf numFmtId="0" fontId="26" fillId="0" borderId="19" xfId="66" quotePrefix="1" applyNumberFormat="1" applyFont="1" applyFill="1" applyBorder="1" applyAlignment="1" applyProtection="1">
      <alignment horizontal="left" vertical="top" wrapText="1"/>
    </xf>
    <xf numFmtId="0" fontId="32" fillId="0" borderId="1" xfId="66" quotePrefix="1" applyNumberFormat="1" applyFont="1" applyFill="1" applyBorder="1" applyProtection="1">
      <alignment horizontal="left" vertical="top" wrapText="1"/>
    </xf>
    <xf numFmtId="0" fontId="32" fillId="0" borderId="1" xfId="66" applyNumberFormat="1" applyFont="1" applyFill="1" applyBorder="1" applyProtection="1">
      <alignment horizontal="left" vertical="top" wrapText="1"/>
    </xf>
    <xf numFmtId="0" fontId="34" fillId="0" borderId="19" xfId="73" applyNumberFormat="1" applyFont="1" applyFill="1" applyBorder="1" applyAlignment="1" applyProtection="1">
      <alignment vertical="top" wrapText="1"/>
    </xf>
    <xf numFmtId="0" fontId="34" fillId="0" borderId="19" xfId="66" applyNumberFormat="1" applyFont="1" applyFill="1" applyBorder="1" applyProtection="1">
      <alignment horizontal="left" vertical="top" wrapText="1"/>
    </xf>
    <xf numFmtId="0" fontId="35" fillId="0" borderId="1" xfId="66" quotePrefix="1" applyNumberFormat="1" applyFont="1" applyFill="1" applyBorder="1" applyProtection="1">
      <alignment horizontal="left" vertical="top" wrapText="1"/>
    </xf>
    <xf numFmtId="4" fontId="36" fillId="18" borderId="22" xfId="41" applyNumberFormat="1" applyFont="1" applyFill="1" applyBorder="1" applyProtection="1">
      <alignment horizontal="right" vertical="top" shrinkToFit="1"/>
    </xf>
    <xf numFmtId="0" fontId="37" fillId="18" borderId="0" xfId="0" applyFont="1" applyFill="1" applyProtection="1">
      <protection locked="0"/>
    </xf>
    <xf numFmtId="0" fontId="38" fillId="0" borderId="19" xfId="66" applyNumberFormat="1" applyFont="1" applyFill="1" applyBorder="1" applyProtection="1">
      <alignment horizontal="left" vertical="top" wrapText="1"/>
    </xf>
    <xf numFmtId="0" fontId="39" fillId="0" borderId="1" xfId="66" quotePrefix="1" applyNumberFormat="1" applyFont="1" applyFill="1" applyBorder="1" applyProtection="1">
      <alignment horizontal="left" vertical="top" wrapText="1"/>
    </xf>
    <xf numFmtId="0" fontId="40" fillId="0" borderId="0" xfId="0" applyFont="1" applyFill="1" applyProtection="1">
      <protection locked="0"/>
    </xf>
    <xf numFmtId="0" fontId="38" fillId="0" borderId="19" xfId="66" quotePrefix="1" applyNumberFormat="1" applyFont="1" applyFill="1" applyBorder="1" applyAlignment="1" applyProtection="1">
      <alignment horizontal="left" vertical="top" wrapText="1"/>
    </xf>
    <xf numFmtId="0" fontId="37" fillId="0" borderId="0" xfId="0" applyFont="1" applyFill="1" applyProtection="1">
      <protection locked="0"/>
    </xf>
    <xf numFmtId="0" fontId="38" fillId="0" borderId="19" xfId="73" applyNumberFormat="1" applyFont="1" applyFill="1" applyBorder="1" applyAlignment="1" applyProtection="1">
      <alignment vertical="top" wrapText="1"/>
    </xf>
    <xf numFmtId="4" fontId="40" fillId="0" borderId="0" xfId="0" applyNumberFormat="1" applyFont="1" applyFill="1" applyProtection="1">
      <protection locked="0"/>
    </xf>
    <xf numFmtId="0" fontId="39" fillId="0" borderId="1" xfId="66" applyNumberFormat="1" applyFont="1" applyFill="1" applyBorder="1" applyProtection="1">
      <alignment horizontal="left" vertical="top" wrapText="1"/>
    </xf>
    <xf numFmtId="0" fontId="25" fillId="18" borderId="0" xfId="0" applyFont="1" applyFill="1" applyProtection="1">
      <protection locked="0"/>
    </xf>
    <xf numFmtId="0" fontId="38" fillId="0" borderId="1" xfId="66" applyNumberFormat="1" applyFont="1" applyFill="1" applyBorder="1" applyProtection="1">
      <alignment horizontal="left" vertical="top" wrapText="1"/>
    </xf>
    <xf numFmtId="0" fontId="33" fillId="18" borderId="19" xfId="66" applyNumberFormat="1" applyFont="1" applyFill="1" applyBorder="1" applyProtection="1">
      <alignment horizontal="left" vertical="top" wrapText="1"/>
    </xf>
    <xf numFmtId="0" fontId="39" fillId="18" borderId="1" xfId="66" quotePrefix="1" applyNumberFormat="1" applyFont="1" applyFill="1" applyBorder="1" applyProtection="1">
      <alignment horizontal="left" vertical="top" wrapText="1"/>
    </xf>
    <xf numFmtId="4" fontId="33" fillId="18" borderId="1" xfId="43" applyNumberFormat="1" applyFont="1" applyFill="1" applyBorder="1" applyProtection="1">
      <alignment horizontal="right" vertical="top" shrinkToFit="1"/>
    </xf>
    <xf numFmtId="0" fontId="40" fillId="18" borderId="0" xfId="0" applyFont="1" applyFill="1" applyProtection="1">
      <protection locked="0"/>
    </xf>
    <xf numFmtId="4" fontId="40" fillId="20" borderId="0" xfId="0" applyNumberFormat="1" applyFont="1" applyFill="1" applyProtection="1">
      <protection locked="0"/>
    </xf>
    <xf numFmtId="0" fontId="40" fillId="20" borderId="0" xfId="0" applyFont="1" applyFill="1" applyProtection="1">
      <protection locked="0"/>
    </xf>
    <xf numFmtId="0" fontId="33" fillId="18" borderId="19" xfId="73" applyNumberFormat="1" applyFont="1" applyFill="1" applyBorder="1" applyAlignment="1" applyProtection="1">
      <alignment vertical="top" wrapText="1"/>
    </xf>
    <xf numFmtId="0" fontId="42" fillId="18" borderId="1" xfId="66" quotePrefix="1" applyNumberFormat="1" applyFont="1" applyFill="1" applyBorder="1" applyProtection="1">
      <alignment horizontal="left" vertical="top" wrapText="1"/>
    </xf>
    <xf numFmtId="0" fontId="25" fillId="0" borderId="31" xfId="0" applyFont="1" applyBorder="1" applyAlignment="1" applyProtection="1">
      <alignment vertical="justify"/>
      <protection locked="0"/>
    </xf>
    <xf numFmtId="0" fontId="25" fillId="0" borderId="32" xfId="0" applyFont="1" applyBorder="1" applyAlignment="1" applyProtection="1">
      <alignment vertical="justify"/>
      <protection locked="0"/>
    </xf>
    <xf numFmtId="4" fontId="41" fillId="0" borderId="0" xfId="0" applyNumberFormat="1" applyFont="1" applyFill="1" applyBorder="1" applyProtection="1">
      <protection locked="0"/>
    </xf>
    <xf numFmtId="4" fontId="41" fillId="0" borderId="26" xfId="0" applyNumberFormat="1" applyFont="1" applyFill="1" applyBorder="1" applyProtection="1">
      <protection locked="0"/>
    </xf>
    <xf numFmtId="4" fontId="41" fillId="0" borderId="33" xfId="0" applyNumberFormat="1" applyFont="1" applyBorder="1" applyProtection="1">
      <protection locked="0"/>
    </xf>
    <xf numFmtId="4" fontId="41" fillId="0" borderId="34" xfId="0" applyNumberFormat="1" applyFont="1" applyBorder="1" applyProtection="1">
      <protection locked="0"/>
    </xf>
    <xf numFmtId="4" fontId="31" fillId="0" borderId="0" xfId="0" applyNumberFormat="1" applyFont="1" applyBorder="1" applyAlignment="1" applyProtection="1">
      <alignment horizontal="center" vertical="center"/>
      <protection locked="0"/>
    </xf>
    <xf numFmtId="4" fontId="41" fillId="0" borderId="34" xfId="0" applyNumberFormat="1" applyFont="1" applyFill="1" applyBorder="1" applyProtection="1">
      <protection locked="0"/>
    </xf>
    <xf numFmtId="0" fontId="25" fillId="0" borderId="23" xfId="0" applyFont="1" applyFill="1" applyBorder="1" applyProtection="1">
      <protection locked="0"/>
    </xf>
    <xf numFmtId="0" fontId="25" fillId="0" borderId="35" xfId="0" applyFont="1" applyFill="1" applyBorder="1" applyProtection="1">
      <protection locked="0"/>
    </xf>
    <xf numFmtId="2" fontId="37" fillId="0" borderId="0" xfId="0" applyNumberFormat="1" applyFont="1" applyFill="1" applyProtection="1">
      <protection locked="0"/>
    </xf>
    <xf numFmtId="4" fontId="28" fillId="18" borderId="36" xfId="41" applyNumberFormat="1" applyFont="1" applyFill="1" applyBorder="1" applyProtection="1">
      <alignment horizontal="right" vertical="top" shrinkToFit="1"/>
    </xf>
    <xf numFmtId="4" fontId="26" fillId="0" borderId="37" xfId="54" applyNumberFormat="1" applyFont="1" applyBorder="1" applyProtection="1"/>
    <xf numFmtId="4" fontId="24" fillId="0" borderId="0" xfId="0" applyNumberFormat="1" applyFont="1" applyFill="1" applyProtection="1">
      <protection locked="0"/>
    </xf>
    <xf numFmtId="0" fontId="22" fillId="17" borderId="32" xfId="0" applyFont="1" applyFill="1" applyBorder="1" applyAlignment="1">
      <alignment horizontal="center" vertical="justify" wrapText="1"/>
    </xf>
    <xf numFmtId="4" fontId="25" fillId="0" borderId="15" xfId="0" applyNumberFormat="1" applyFont="1" applyFill="1" applyBorder="1" applyProtection="1">
      <protection locked="0"/>
    </xf>
    <xf numFmtId="4" fontId="41" fillId="0" borderId="29" xfId="0" applyNumberFormat="1" applyFont="1" applyFill="1" applyBorder="1" applyProtection="1">
      <protection locked="0"/>
    </xf>
    <xf numFmtId="4" fontId="26" fillId="0" borderId="0" xfId="43" applyNumberFormat="1" applyFont="1" applyFill="1" applyBorder="1" applyProtection="1">
      <alignment horizontal="right" vertical="top" shrinkToFit="1"/>
    </xf>
    <xf numFmtId="4" fontId="24" fillId="0" borderId="0" xfId="0" applyNumberFormat="1" applyFont="1" applyFill="1" applyBorder="1" applyProtection="1">
      <protection locked="0"/>
    </xf>
    <xf numFmtId="0" fontId="25" fillId="0" borderId="38" xfId="0" applyFont="1" applyBorder="1" applyAlignment="1" applyProtection="1">
      <alignment vertical="justify"/>
      <protection locked="0"/>
    </xf>
    <xf numFmtId="4" fontId="28" fillId="18" borderId="39" xfId="41" applyNumberFormat="1" applyFont="1" applyFill="1" applyBorder="1" applyProtection="1">
      <alignment horizontal="right" vertical="top" shrinkToFit="1"/>
    </xf>
    <xf numFmtId="4" fontId="28" fillId="18" borderId="22" xfId="43" applyNumberFormat="1" applyFont="1" applyFill="1" applyBorder="1" applyProtection="1">
      <alignment horizontal="right" vertical="top" shrinkToFit="1"/>
    </xf>
    <xf numFmtId="4" fontId="33" fillId="18" borderId="22" xfId="43" applyNumberFormat="1" applyFont="1" applyFill="1" applyBorder="1" applyProtection="1">
      <alignment horizontal="right" vertical="top" shrinkToFit="1"/>
    </xf>
    <xf numFmtId="4" fontId="27" fillId="0" borderId="22" xfId="39" applyNumberFormat="1" applyFont="1" applyFill="1" applyBorder="1" applyProtection="1">
      <alignment horizontal="right" vertical="top" shrinkToFit="1"/>
    </xf>
    <xf numFmtId="0" fontId="46" fillId="0" borderId="23" xfId="0" applyFont="1" applyBorder="1" applyProtection="1">
      <protection locked="0"/>
    </xf>
    <xf numFmtId="0" fontId="46" fillId="0" borderId="0" xfId="0" applyFont="1" applyBorder="1" applyProtection="1">
      <protection locked="0"/>
    </xf>
    <xf numFmtId="0" fontId="47" fillId="17" borderId="17" xfId="0" applyFont="1" applyFill="1" applyBorder="1" applyAlignment="1">
      <alignment horizontal="center" vertical="top" wrapText="1"/>
    </xf>
    <xf numFmtId="49" fontId="47" fillId="17" borderId="17" xfId="0" applyNumberFormat="1" applyFont="1" applyFill="1" applyBorder="1" applyAlignment="1">
      <alignment horizontal="center" vertical="top" wrapText="1"/>
    </xf>
    <xf numFmtId="0" fontId="47" fillId="17" borderId="14" xfId="0" applyFont="1" applyFill="1" applyBorder="1" applyAlignment="1">
      <alignment horizontal="center" vertical="top" wrapText="1"/>
    </xf>
    <xf numFmtId="0" fontId="43" fillId="0" borderId="1" xfId="66" quotePrefix="1" applyNumberFormat="1" applyFont="1" applyFill="1" applyBorder="1" applyProtection="1">
      <alignment horizontal="left" vertical="top" wrapText="1"/>
    </xf>
    <xf numFmtId="0" fontId="48" fillId="0" borderId="1" xfId="66" quotePrefix="1" applyNumberFormat="1" applyFont="1" applyFill="1" applyBorder="1" applyProtection="1">
      <alignment horizontal="left" vertical="top" wrapText="1"/>
    </xf>
    <xf numFmtId="0" fontId="49" fillId="18" borderId="1" xfId="66" quotePrefix="1" applyNumberFormat="1" applyFont="1" applyFill="1" applyBorder="1" applyProtection="1">
      <alignment horizontal="left" vertical="top" wrapText="1"/>
    </xf>
    <xf numFmtId="0" fontId="50" fillId="18" borderId="1" xfId="66" quotePrefix="1" applyNumberFormat="1" applyFont="1" applyFill="1" applyBorder="1" applyProtection="1">
      <alignment horizontal="left" vertical="top" wrapText="1"/>
    </xf>
    <xf numFmtId="0" fontId="51" fillId="0" borderId="1" xfId="66" quotePrefix="1" applyNumberFormat="1" applyFont="1" applyFill="1" applyBorder="1" applyProtection="1">
      <alignment horizontal="left" vertical="top" wrapText="1"/>
    </xf>
    <xf numFmtId="49" fontId="43" fillId="0" borderId="1" xfId="66" applyNumberFormat="1" applyFont="1" applyFill="1" applyBorder="1" applyProtection="1">
      <alignment horizontal="left" vertical="top" wrapText="1"/>
    </xf>
    <xf numFmtId="0" fontId="52" fillId="0" borderId="1" xfId="66" quotePrefix="1" applyNumberFormat="1" applyFont="1" applyFill="1" applyBorder="1" applyProtection="1">
      <alignment horizontal="left" vertical="top" wrapText="1"/>
    </xf>
    <xf numFmtId="0" fontId="53" fillId="18" borderId="1" xfId="66" quotePrefix="1" applyNumberFormat="1" applyFont="1" applyFill="1" applyBorder="1" applyProtection="1">
      <alignment horizontal="left" vertical="top" wrapText="1"/>
    </xf>
    <xf numFmtId="0" fontId="52" fillId="0" borderId="1" xfId="72" quotePrefix="1" applyNumberFormat="1" applyFont="1" applyFill="1" applyBorder="1" applyAlignment="1" applyProtection="1">
      <alignment horizontal="left" vertical="top" shrinkToFit="1"/>
    </xf>
    <xf numFmtId="0" fontId="54" fillId="0" borderId="14" xfId="0" applyFont="1" applyFill="1" applyBorder="1" applyAlignment="1">
      <alignment horizontal="center" vertical="center" wrapText="1"/>
    </xf>
    <xf numFmtId="49" fontId="54" fillId="0" borderId="14" xfId="0" applyNumberFormat="1" applyFont="1" applyFill="1" applyBorder="1" applyAlignment="1">
      <alignment horizontal="center" vertical="center" wrapText="1"/>
    </xf>
    <xf numFmtId="49" fontId="54" fillId="0" borderId="14" xfId="0" applyNumberFormat="1" applyFont="1" applyFill="1" applyBorder="1" applyAlignment="1">
      <alignment horizontal="center" vertical="center"/>
    </xf>
    <xf numFmtId="49" fontId="54" fillId="0" borderId="40" xfId="0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/>
    <xf numFmtId="0" fontId="47" fillId="0" borderId="0" xfId="0" applyFont="1" applyFill="1" applyBorder="1" applyAlignment="1">
      <alignment horizontal="center" vertical="center" wrapText="1"/>
    </xf>
    <xf numFmtId="0" fontId="47" fillId="0" borderId="0" xfId="0" applyFont="1" applyFill="1" applyBorder="1"/>
    <xf numFmtId="49" fontId="47" fillId="0" borderId="0" xfId="0" applyNumberFormat="1" applyFont="1" applyFill="1" applyBorder="1"/>
    <xf numFmtId="0" fontId="46" fillId="0" borderId="25" xfId="0" applyFont="1" applyBorder="1" applyProtection="1">
      <protection locked="0"/>
    </xf>
    <xf numFmtId="0" fontId="46" fillId="0" borderId="0" xfId="0" applyFont="1" applyProtection="1">
      <protection locked="0"/>
    </xf>
    <xf numFmtId="0" fontId="23" fillId="0" borderId="15" xfId="0" applyFont="1" applyFill="1" applyBorder="1" applyAlignment="1"/>
    <xf numFmtId="0" fontId="23" fillId="0" borderId="0" xfId="0" applyFont="1" applyFill="1" applyBorder="1" applyAlignment="1"/>
    <xf numFmtId="4" fontId="24" fillId="18" borderId="0" xfId="0" applyNumberFormat="1" applyFont="1" applyFill="1" applyProtection="1">
      <protection locked="0"/>
    </xf>
    <xf numFmtId="4" fontId="25" fillId="0" borderId="0" xfId="0" applyNumberFormat="1" applyFont="1" applyFill="1" applyBorder="1" applyProtection="1">
      <protection locked="0"/>
    </xf>
    <xf numFmtId="4" fontId="28" fillId="0" borderId="39" xfId="41" applyNumberFormat="1" applyFont="1" applyFill="1" applyBorder="1" applyProtection="1">
      <alignment horizontal="right" vertical="top" shrinkToFit="1"/>
    </xf>
    <xf numFmtId="0" fontId="28" fillId="18" borderId="41" xfId="66" applyNumberFormat="1" applyFont="1" applyFill="1" applyBorder="1" applyProtection="1">
      <alignment horizontal="left" vertical="top" wrapText="1"/>
    </xf>
    <xf numFmtId="0" fontId="50" fillId="18" borderId="42" xfId="66" quotePrefix="1" applyNumberFormat="1" applyFont="1" applyFill="1" applyBorder="1" applyProtection="1">
      <alignment horizontal="left" vertical="top" wrapText="1"/>
    </xf>
    <xf numFmtId="0" fontId="28" fillId="18" borderId="42" xfId="66" applyNumberFormat="1" applyFont="1" applyFill="1" applyBorder="1" applyProtection="1">
      <alignment horizontal="left" vertical="top" wrapText="1"/>
    </xf>
    <xf numFmtId="0" fontId="30" fillId="0" borderId="19" xfId="66" quotePrefix="1" applyNumberFormat="1" applyFont="1" applyFill="1" applyBorder="1" applyProtection="1">
      <alignment horizontal="left" vertical="top" wrapText="1"/>
    </xf>
    <xf numFmtId="0" fontId="33" fillId="18" borderId="1" xfId="66" applyNumberFormat="1" applyFont="1" applyFill="1" applyBorder="1" applyProtection="1">
      <alignment horizontal="left" vertical="top" wrapText="1"/>
    </xf>
    <xf numFmtId="0" fontId="35" fillId="0" borderId="1" xfId="66" applyNumberFormat="1" applyFont="1" applyFill="1" applyBorder="1" applyProtection="1">
      <alignment horizontal="left" vertical="top" wrapText="1"/>
    </xf>
    <xf numFmtId="0" fontId="27" fillId="18" borderId="19" xfId="66" applyNumberFormat="1" applyFont="1" applyFill="1" applyBorder="1" applyProtection="1">
      <alignment horizontal="left" vertical="top" wrapText="1"/>
    </xf>
    <xf numFmtId="0" fontId="27" fillId="18" borderId="1" xfId="66" applyNumberFormat="1" applyFont="1" applyFill="1" applyBorder="1" applyProtection="1">
      <alignment horizontal="left" vertical="top" wrapText="1"/>
    </xf>
    <xf numFmtId="0" fontId="27" fillId="18" borderId="19" xfId="66" applyNumberFormat="1" applyFont="1" applyFill="1" applyBorder="1" applyAlignment="1" applyProtection="1">
      <alignment horizontal="left" vertical="top" wrapText="1"/>
    </xf>
    <xf numFmtId="49" fontId="49" fillId="18" borderId="1" xfId="66" applyNumberFormat="1" applyFont="1" applyFill="1" applyBorder="1" applyProtection="1">
      <alignment horizontal="left" vertical="top" wrapText="1"/>
    </xf>
    <xf numFmtId="0" fontId="27" fillId="18" borderId="1" xfId="66" quotePrefix="1" applyNumberFormat="1" applyFont="1" applyFill="1" applyBorder="1" applyProtection="1">
      <alignment horizontal="left" vertical="top" wrapText="1"/>
    </xf>
    <xf numFmtId="0" fontId="36" fillId="18" borderId="19" xfId="66" applyNumberFormat="1" applyFont="1" applyFill="1" applyBorder="1" applyProtection="1">
      <alignment horizontal="left" vertical="top" wrapText="1"/>
    </xf>
    <xf numFmtId="0" fontId="55" fillId="18" borderId="1" xfId="66" quotePrefix="1" applyNumberFormat="1" applyFont="1" applyFill="1" applyBorder="1" applyProtection="1">
      <alignment horizontal="left" vertical="top" wrapText="1"/>
    </xf>
    <xf numFmtId="0" fontId="36" fillId="18" borderId="1" xfId="66" applyNumberFormat="1" applyFont="1" applyFill="1" applyBorder="1" applyProtection="1">
      <alignment horizontal="left" vertical="top" wrapText="1"/>
    </xf>
    <xf numFmtId="0" fontId="27" fillId="18" borderId="19" xfId="66" quotePrefix="1" applyNumberFormat="1" applyFont="1" applyFill="1" applyBorder="1" applyProtection="1">
      <alignment horizontal="left" vertical="top" wrapText="1"/>
    </xf>
    <xf numFmtId="0" fontId="56" fillId="18" borderId="1" xfId="66" quotePrefix="1" applyNumberFormat="1" applyFont="1" applyFill="1" applyBorder="1" applyProtection="1">
      <alignment horizontal="left" vertical="top" wrapText="1"/>
    </xf>
    <xf numFmtId="0" fontId="28" fillId="18" borderId="1" xfId="66" applyNumberFormat="1" applyFont="1" applyFill="1" applyBorder="1" applyProtection="1">
      <alignment horizontal="left" vertical="top" wrapText="1"/>
    </xf>
    <xf numFmtId="0" fontId="30" fillId="0" borderId="0" xfId="66" applyNumberFormat="1" applyFont="1" applyFill="1" applyBorder="1" applyProtection="1">
      <alignment horizontal="left" vertical="top" wrapText="1"/>
    </xf>
    <xf numFmtId="4" fontId="57" fillId="0" borderId="0" xfId="0" applyNumberFormat="1" applyFont="1" applyProtection="1">
      <protection locked="0"/>
    </xf>
    <xf numFmtId="0" fontId="26" fillId="0" borderId="3" xfId="66" applyNumberFormat="1" applyFont="1" applyFill="1" applyBorder="1" applyProtection="1">
      <alignment horizontal="left" vertical="top" wrapText="1"/>
    </xf>
    <xf numFmtId="0" fontId="27" fillId="0" borderId="43" xfId="52" applyNumberFormat="1" applyFont="1" applyBorder="1" applyProtection="1">
      <alignment horizontal="left"/>
    </xf>
    <xf numFmtId="0" fontId="49" fillId="0" borderId="3" xfId="52" applyNumberFormat="1" applyFont="1" applyBorder="1" applyProtection="1">
      <alignment horizontal="left"/>
    </xf>
    <xf numFmtId="0" fontId="27" fillId="0" borderId="3" xfId="52" applyNumberFormat="1" applyFont="1" applyBorder="1" applyProtection="1">
      <alignment horizontal="left"/>
    </xf>
    <xf numFmtId="0" fontId="26" fillId="0" borderId="44" xfId="54" applyNumberFormat="1" applyFont="1" applyBorder="1" applyProtection="1"/>
    <xf numFmtId="0" fontId="43" fillId="0" borderId="24" xfId="54" applyNumberFormat="1" applyFont="1" applyBorder="1" applyProtection="1"/>
    <xf numFmtId="0" fontId="26" fillId="0" borderId="26" xfId="63" applyNumberFormat="1" applyFont="1" applyBorder="1" applyAlignment="1" applyProtection="1">
      <alignment wrapText="1"/>
    </xf>
    <xf numFmtId="0" fontId="43" fillId="0" borderId="23" xfId="63" applyNumberFormat="1" applyFont="1" applyBorder="1" applyAlignment="1" applyProtection="1">
      <alignment wrapText="1"/>
    </xf>
    <xf numFmtId="2" fontId="40" fillId="0" borderId="0" xfId="0" applyNumberFormat="1" applyFont="1" applyFill="1" applyBorder="1" applyProtection="1">
      <protection locked="0"/>
    </xf>
    <xf numFmtId="0" fontId="58" fillId="0" borderId="1" xfId="66" applyNumberFormat="1" applyFont="1" applyFill="1" applyBorder="1" applyProtection="1">
      <alignment horizontal="left" vertical="top" wrapText="1"/>
    </xf>
    <xf numFmtId="4" fontId="28" fillId="18" borderId="1" xfId="42" applyNumberFormat="1" applyFont="1" applyFill="1" applyBorder="1" applyProtection="1">
      <alignment horizontal="right" vertical="top" shrinkToFit="1"/>
    </xf>
    <xf numFmtId="4" fontId="28" fillId="0" borderId="45" xfId="41" applyNumberFormat="1" applyFont="1" applyFill="1" applyBorder="1" applyProtection="1">
      <alignment horizontal="right" vertical="top" shrinkToFit="1"/>
    </xf>
    <xf numFmtId="4" fontId="44" fillId="0" borderId="0" xfId="0" applyNumberFormat="1" applyFont="1" applyFill="1" applyBorder="1" applyAlignment="1">
      <alignment horizontal="right" shrinkToFit="1"/>
    </xf>
    <xf numFmtId="4" fontId="28" fillId="0" borderId="46" xfId="41" applyNumberFormat="1" applyFont="1" applyFill="1" applyBorder="1" applyProtection="1">
      <alignment horizontal="right" vertical="top" shrinkToFit="1"/>
    </xf>
    <xf numFmtId="4" fontId="45" fillId="0" borderId="0" xfId="0" applyNumberFormat="1" applyFont="1" applyFill="1" applyBorder="1" applyAlignment="1">
      <alignment horizontal="right" vertical="top"/>
    </xf>
    <xf numFmtId="4" fontId="28" fillId="0" borderId="47" xfId="41" applyNumberFormat="1" applyFont="1" applyFill="1" applyBorder="1" applyProtection="1">
      <alignment horizontal="right" vertical="top" shrinkToFit="1"/>
    </xf>
    <xf numFmtId="4" fontId="45" fillId="0" borderId="15" xfId="0" applyNumberFormat="1" applyFont="1" applyFill="1" applyBorder="1" applyAlignment="1">
      <alignment horizontal="right" vertical="top"/>
    </xf>
    <xf numFmtId="4" fontId="45" fillId="0" borderId="48" xfId="0" applyNumberFormat="1" applyFont="1" applyFill="1" applyBorder="1" applyAlignment="1">
      <alignment horizontal="right" vertical="top"/>
    </xf>
    <xf numFmtId="4" fontId="59" fillId="0" borderId="0" xfId="93" applyNumberFormat="1" applyFont="1" applyBorder="1" applyAlignment="1">
      <alignment horizontal="right"/>
    </xf>
    <xf numFmtId="0" fontId="60" fillId="0" borderId="0" xfId="0" applyFont="1" applyFill="1" applyBorder="1" applyProtection="1">
      <protection locked="0"/>
    </xf>
    <xf numFmtId="0" fontId="60" fillId="0" borderId="0" xfId="0" applyFont="1" applyBorder="1" applyProtection="1">
      <protection locked="0"/>
    </xf>
    <xf numFmtId="0" fontId="24" fillId="0" borderId="0" xfId="0" applyFont="1" applyBorder="1" applyProtection="1">
      <protection locked="0"/>
    </xf>
    <xf numFmtId="4" fontId="37" fillId="0" borderId="0" xfId="0" applyNumberFormat="1" applyFont="1" applyFill="1" applyProtection="1">
      <protection locked="0"/>
    </xf>
    <xf numFmtId="4" fontId="5" fillId="22" borderId="0" xfId="70" applyNumberFormat="1" applyFill="1" applyBorder="1" applyProtection="1">
      <alignment horizontal="right" vertical="top" shrinkToFit="1"/>
    </xf>
    <xf numFmtId="4" fontId="62" fillId="0" borderId="0" xfId="0" applyNumberFormat="1" applyFont="1" applyFill="1" applyBorder="1" applyProtection="1">
      <protection locked="0"/>
    </xf>
    <xf numFmtId="0" fontId="63" fillId="0" borderId="0" xfId="0" applyFont="1" applyFill="1" applyProtection="1">
      <protection locked="0"/>
    </xf>
    <xf numFmtId="0" fontId="64" fillId="0" borderId="0" xfId="0" applyFont="1" applyFill="1" applyProtection="1">
      <protection locked="0"/>
    </xf>
    <xf numFmtId="0" fontId="35" fillId="18" borderId="1" xfId="66" quotePrefix="1" applyNumberFormat="1" applyFont="1" applyFill="1" applyBorder="1" applyProtection="1">
      <alignment horizontal="left" vertical="top" wrapText="1"/>
    </xf>
    <xf numFmtId="4" fontId="26" fillId="0" borderId="24" xfId="54" applyNumberFormat="1" applyFont="1" applyFill="1" applyBorder="1" applyProtection="1"/>
    <xf numFmtId="4" fontId="65" fillId="18" borderId="39" xfId="41" applyNumberFormat="1" applyFont="1" applyFill="1" applyBorder="1" applyProtection="1">
      <alignment horizontal="right" vertical="top" shrinkToFit="1"/>
    </xf>
    <xf numFmtId="0" fontId="66" fillId="18" borderId="0" xfId="0" applyFont="1" applyFill="1" applyProtection="1">
      <protection locked="0"/>
    </xf>
    <xf numFmtId="0" fontId="67" fillId="0" borderId="0" xfId="0" applyFont="1" applyFill="1" applyProtection="1">
      <protection locked="0"/>
    </xf>
    <xf numFmtId="0" fontId="65" fillId="18" borderId="19" xfId="66" applyNumberFormat="1" applyFont="1" applyFill="1" applyBorder="1" applyProtection="1">
      <alignment horizontal="left" vertical="top" wrapText="1"/>
    </xf>
    <xf numFmtId="0" fontId="68" fillId="18" borderId="1" xfId="66" quotePrefix="1" applyNumberFormat="1" applyFont="1" applyFill="1" applyBorder="1" applyProtection="1">
      <alignment horizontal="left" vertical="top" wrapText="1"/>
    </xf>
    <xf numFmtId="0" fontId="65" fillId="18" borderId="1" xfId="66" applyNumberFormat="1" applyFont="1" applyFill="1" applyBorder="1" applyProtection="1">
      <alignment horizontal="left" vertical="top" wrapText="1"/>
    </xf>
    <xf numFmtId="4" fontId="65" fillId="18" borderId="1" xfId="41" applyNumberFormat="1" applyFont="1" applyFill="1" applyBorder="1" applyProtection="1">
      <alignment horizontal="right" vertical="top" shrinkToFit="1"/>
    </xf>
    <xf numFmtId="0" fontId="69" fillId="0" borderId="19" xfId="66" applyNumberFormat="1" applyFont="1" applyFill="1" applyBorder="1" applyProtection="1">
      <alignment horizontal="left" vertical="top" wrapText="1"/>
    </xf>
    <xf numFmtId="0" fontId="70" fillId="0" borderId="1" xfId="66" quotePrefix="1" applyNumberFormat="1" applyFont="1" applyFill="1" applyBorder="1" applyProtection="1">
      <alignment horizontal="left" vertical="top" wrapText="1"/>
    </xf>
    <xf numFmtId="0" fontId="71" fillId="0" borderId="1" xfId="66" quotePrefix="1" applyNumberFormat="1" applyFont="1" applyFill="1" applyBorder="1" applyProtection="1">
      <alignment horizontal="left" vertical="top" wrapText="1"/>
    </xf>
    <xf numFmtId="4" fontId="30" fillId="0" borderId="39" xfId="41" applyNumberFormat="1" applyFont="1" applyFill="1" applyBorder="1" applyProtection="1">
      <alignment horizontal="right" vertical="top" shrinkToFit="1"/>
    </xf>
    <xf numFmtId="0" fontId="72" fillId="0" borderId="19" xfId="66" applyNumberFormat="1" applyFont="1" applyFill="1" applyBorder="1" applyProtection="1">
      <alignment horizontal="left" vertical="top" wrapText="1"/>
    </xf>
    <xf numFmtId="0" fontId="73" fillId="0" borderId="1" xfId="66" quotePrefix="1" applyNumberFormat="1" applyFont="1" applyFill="1" applyBorder="1" applyProtection="1">
      <alignment horizontal="left" vertical="top" wrapText="1"/>
    </xf>
    <xf numFmtId="0" fontId="74" fillId="0" borderId="1" xfId="66" applyNumberFormat="1" applyFont="1" applyFill="1" applyBorder="1" applyProtection="1">
      <alignment horizontal="left" vertical="top" wrapText="1"/>
    </xf>
    <xf numFmtId="0" fontId="74" fillId="0" borderId="1" xfId="66" quotePrefix="1" applyNumberFormat="1" applyFont="1" applyFill="1" applyBorder="1" applyProtection="1">
      <alignment horizontal="left" vertical="top" wrapText="1"/>
    </xf>
    <xf numFmtId="0" fontId="72" fillId="0" borderId="19" xfId="73" applyNumberFormat="1" applyFont="1" applyFill="1" applyBorder="1" applyAlignment="1" applyProtection="1">
      <alignment vertical="top" wrapText="1"/>
    </xf>
    <xf numFmtId="4" fontId="65" fillId="0" borderId="39" xfId="41" applyNumberFormat="1" applyFont="1" applyFill="1" applyBorder="1" applyProtection="1">
      <alignment horizontal="right" vertical="top" shrinkToFit="1"/>
    </xf>
    <xf numFmtId="0" fontId="75" fillId="18" borderId="19" xfId="66" applyNumberFormat="1" applyFont="1" applyFill="1" applyBorder="1" applyProtection="1">
      <alignment horizontal="left" vertical="top" wrapText="1"/>
    </xf>
    <xf numFmtId="0" fontId="76" fillId="18" borderId="1" xfId="66" quotePrefix="1" applyNumberFormat="1" applyFont="1" applyFill="1" applyBorder="1" applyProtection="1">
      <alignment horizontal="left" vertical="top" wrapText="1"/>
    </xf>
    <xf numFmtId="0" fontId="75" fillId="18" borderId="1" xfId="66" applyNumberFormat="1" applyFont="1" applyFill="1" applyBorder="1" applyProtection="1">
      <alignment horizontal="left" vertical="top" wrapText="1"/>
    </xf>
    <xf numFmtId="4" fontId="75" fillId="18" borderId="1" xfId="41" applyNumberFormat="1" applyFont="1" applyFill="1" applyBorder="1" applyProtection="1">
      <alignment horizontal="right" vertical="top" shrinkToFit="1"/>
    </xf>
    <xf numFmtId="4" fontId="75" fillId="18" borderId="22" xfId="41" applyNumberFormat="1" applyFont="1" applyFill="1" applyBorder="1" applyProtection="1">
      <alignment horizontal="right" vertical="top" shrinkToFit="1"/>
    </xf>
    <xf numFmtId="0" fontId="69" fillId="0" borderId="19" xfId="73" applyNumberFormat="1" applyFont="1" applyFill="1" applyBorder="1" applyAlignment="1" applyProtection="1">
      <alignment vertical="top" wrapText="1"/>
    </xf>
    <xf numFmtId="0" fontId="22" fillId="0" borderId="0" xfId="0" applyFont="1" applyFill="1" applyBorder="1" applyAlignment="1">
      <alignment horizontal="center" vertical="center" wrapText="1"/>
    </xf>
    <xf numFmtId="4" fontId="41" fillId="0" borderId="49" xfId="0" applyNumberFormat="1" applyFont="1" applyBorder="1" applyProtection="1">
      <protection locked="0"/>
    </xf>
    <xf numFmtId="0" fontId="22" fillId="0" borderId="15" xfId="0" applyFont="1" applyFill="1" applyBorder="1" applyAlignment="1">
      <alignment horizontal="right" vertical="center" wrapText="1"/>
    </xf>
    <xf numFmtId="4" fontId="28" fillId="18" borderId="50" xfId="41" applyNumberFormat="1" applyFont="1" applyFill="1" applyBorder="1" applyProtection="1">
      <alignment horizontal="right" vertical="top" shrinkToFit="1"/>
    </xf>
    <xf numFmtId="4" fontId="26" fillId="0" borderId="3" xfId="43" applyNumberFormat="1" applyFont="1" applyFill="1" applyBorder="1" applyProtection="1">
      <alignment horizontal="right" vertical="top" shrinkToFit="1"/>
    </xf>
    <xf numFmtId="4" fontId="33" fillId="18" borderId="3" xfId="41" applyNumberFormat="1" applyFont="1" applyFill="1" applyBorder="1" applyProtection="1">
      <alignment horizontal="right" vertical="top" shrinkToFit="1"/>
    </xf>
    <xf numFmtId="4" fontId="34" fillId="0" borderId="3" xfId="43" applyNumberFormat="1" applyFont="1" applyFill="1" applyBorder="1" applyProtection="1">
      <alignment horizontal="right" vertical="top" shrinkToFit="1"/>
    </xf>
    <xf numFmtId="4" fontId="27" fillId="18" borderId="3" xfId="41" applyNumberFormat="1" applyFont="1" applyFill="1" applyBorder="1" applyProtection="1">
      <alignment horizontal="right" vertical="top" shrinkToFit="1"/>
    </xf>
    <xf numFmtId="4" fontId="65" fillId="18" borderId="3" xfId="41" applyNumberFormat="1" applyFont="1" applyFill="1" applyBorder="1" applyProtection="1">
      <alignment horizontal="right" vertical="top" shrinkToFit="1"/>
    </xf>
    <xf numFmtId="4" fontId="69" fillId="0" borderId="3" xfId="43" applyNumberFormat="1" applyFont="1" applyFill="1" applyBorder="1" applyProtection="1">
      <alignment horizontal="right" vertical="top" shrinkToFit="1"/>
    </xf>
    <xf numFmtId="4" fontId="34" fillId="0" borderId="3" xfId="42" applyNumberFormat="1" applyFont="1" applyFill="1" applyBorder="1" applyProtection="1">
      <alignment horizontal="right" vertical="top" shrinkToFit="1"/>
    </xf>
    <xf numFmtId="4" fontId="28" fillId="18" borderId="3" xfId="42" applyNumberFormat="1" applyFont="1" applyFill="1" applyBorder="1" applyProtection="1">
      <alignment horizontal="right" vertical="top" shrinkToFit="1"/>
    </xf>
    <xf numFmtId="4" fontId="28" fillId="18" borderId="3" xfId="43" applyNumberFormat="1" applyFont="1" applyFill="1" applyBorder="1" applyProtection="1">
      <alignment horizontal="right" vertical="top" shrinkToFit="1"/>
    </xf>
    <xf numFmtId="4" fontId="27" fillId="18" borderId="3" xfId="43" applyNumberFormat="1" applyFont="1" applyFill="1" applyBorder="1" applyProtection="1">
      <alignment horizontal="right" vertical="top" shrinkToFit="1"/>
    </xf>
    <xf numFmtId="4" fontId="36" fillId="18" borderId="3" xfId="41" applyNumberFormat="1" applyFont="1" applyFill="1" applyBorder="1" applyProtection="1">
      <alignment horizontal="right" vertical="top" shrinkToFit="1"/>
    </xf>
    <xf numFmtId="4" fontId="38" fillId="0" borderId="3" xfId="42" applyNumberFormat="1" applyFont="1" applyFill="1" applyBorder="1" applyProtection="1">
      <alignment horizontal="right" vertical="top" shrinkToFit="1"/>
    </xf>
    <xf numFmtId="4" fontId="26" fillId="0" borderId="3" xfId="42" applyNumberFormat="1" applyFont="1" applyFill="1" applyBorder="1" applyProtection="1">
      <alignment horizontal="right" vertical="top" shrinkToFit="1"/>
    </xf>
    <xf numFmtId="4" fontId="69" fillId="0" borderId="3" xfId="42" applyNumberFormat="1" applyFont="1" applyFill="1" applyBorder="1" applyProtection="1">
      <alignment horizontal="right" vertical="top" shrinkToFit="1"/>
    </xf>
    <xf numFmtId="4" fontId="30" fillId="0" borderId="3" xfId="43" applyNumberFormat="1" applyFont="1" applyFill="1" applyBorder="1" applyProtection="1">
      <alignment horizontal="right" vertical="top" shrinkToFit="1"/>
    </xf>
    <xf numFmtId="4" fontId="75" fillId="18" borderId="3" xfId="41" applyNumberFormat="1" applyFont="1" applyFill="1" applyBorder="1" applyProtection="1">
      <alignment horizontal="right" vertical="top" shrinkToFit="1"/>
    </xf>
    <xf numFmtId="4" fontId="72" fillId="0" borderId="3" xfId="42" applyNumberFormat="1" applyFont="1" applyFill="1" applyBorder="1" applyProtection="1">
      <alignment horizontal="right" vertical="top" shrinkToFit="1"/>
    </xf>
    <xf numFmtId="4" fontId="33" fillId="18" borderId="3" xfId="43" applyNumberFormat="1" applyFont="1" applyFill="1" applyBorder="1" applyProtection="1">
      <alignment horizontal="right" vertical="top" shrinkToFit="1"/>
    </xf>
    <xf numFmtId="4" fontId="38" fillId="0" borderId="3" xfId="43" applyNumberFormat="1" applyFont="1" applyFill="1" applyBorder="1" applyProtection="1">
      <alignment horizontal="right" vertical="top" shrinkToFit="1"/>
    </xf>
    <xf numFmtId="4" fontId="43" fillId="0" borderId="3" xfId="68" applyNumberFormat="1" applyFont="1" applyFill="1" applyBorder="1" applyProtection="1">
      <alignment horizontal="right" vertical="top" shrinkToFit="1"/>
    </xf>
    <xf numFmtId="4" fontId="52" fillId="0" borderId="3" xfId="68" applyNumberFormat="1" applyFont="1" applyFill="1" applyBorder="1" applyProtection="1">
      <alignment horizontal="right" vertical="top" shrinkToFit="1"/>
    </xf>
    <xf numFmtId="4" fontId="30" fillId="0" borderId="3" xfId="41" applyNumberFormat="1" applyFont="1" applyFill="1" applyBorder="1" applyProtection="1">
      <alignment horizontal="right" vertical="top" shrinkToFit="1"/>
    </xf>
    <xf numFmtId="4" fontId="26" fillId="0" borderId="3" xfId="41" applyNumberFormat="1" applyFont="1" applyFill="1" applyBorder="1" applyProtection="1">
      <alignment horizontal="right" vertical="top" shrinkToFit="1"/>
    </xf>
    <xf numFmtId="4" fontId="27" fillId="0" borderId="3" xfId="39" applyNumberFormat="1" applyFont="1" applyFill="1" applyBorder="1" applyProtection="1">
      <alignment horizontal="right" vertical="top" shrinkToFit="1"/>
    </xf>
    <xf numFmtId="4" fontId="26" fillId="0" borderId="51" xfId="43" applyNumberFormat="1" applyFont="1" applyFill="1" applyBorder="1" applyProtection="1">
      <alignment horizontal="right" vertical="top" shrinkToFit="1"/>
    </xf>
    <xf numFmtId="4" fontId="33" fillId="18" borderId="51" xfId="41" applyNumberFormat="1" applyFont="1" applyFill="1" applyBorder="1" applyProtection="1">
      <alignment horizontal="right" vertical="top" shrinkToFit="1"/>
    </xf>
    <xf numFmtId="4" fontId="34" fillId="0" borderId="51" xfId="43" applyNumberFormat="1" applyFont="1" applyFill="1" applyBorder="1" applyProtection="1">
      <alignment horizontal="right" vertical="top" shrinkToFit="1"/>
    </xf>
    <xf numFmtId="4" fontId="27" fillId="18" borderId="51" xfId="41" applyNumberFormat="1" applyFont="1" applyFill="1" applyBorder="1" applyProtection="1">
      <alignment horizontal="right" vertical="top" shrinkToFit="1"/>
    </xf>
    <xf numFmtId="4" fontId="69" fillId="0" borderId="51" xfId="43" applyNumberFormat="1" applyFont="1" applyFill="1" applyBorder="1" applyProtection="1">
      <alignment horizontal="right" vertical="top" shrinkToFit="1"/>
    </xf>
    <xf numFmtId="4" fontId="27" fillId="18" borderId="52" xfId="41" applyNumberFormat="1" applyFont="1" applyFill="1" applyBorder="1" applyProtection="1">
      <alignment horizontal="right" vertical="top" shrinkToFit="1"/>
    </xf>
    <xf numFmtId="4" fontId="28" fillId="18" borderId="52" xfId="42" applyNumberFormat="1" applyFont="1" applyFill="1" applyBorder="1" applyProtection="1">
      <alignment horizontal="right" vertical="top" shrinkToFit="1"/>
    </xf>
    <xf numFmtId="4" fontId="28" fillId="18" borderId="51" xfId="43" applyNumberFormat="1" applyFont="1" applyFill="1" applyBorder="1" applyProtection="1">
      <alignment horizontal="right" vertical="top" shrinkToFit="1"/>
    </xf>
    <xf numFmtId="4" fontId="27" fillId="18" borderId="52" xfId="43" applyNumberFormat="1" applyFont="1" applyFill="1" applyBorder="1" applyProtection="1">
      <alignment horizontal="right" vertical="top" shrinkToFit="1"/>
    </xf>
    <xf numFmtId="4" fontId="36" fillId="18" borderId="51" xfId="41" applyNumberFormat="1" applyFont="1" applyFill="1" applyBorder="1" applyProtection="1">
      <alignment horizontal="right" vertical="top" shrinkToFit="1"/>
    </xf>
    <xf numFmtId="4" fontId="38" fillId="0" borderId="51" xfId="43" applyNumberFormat="1" applyFont="1" applyFill="1" applyBorder="1" applyProtection="1">
      <alignment horizontal="right" vertical="top" shrinkToFit="1"/>
    </xf>
    <xf numFmtId="4" fontId="65" fillId="18" borderId="52" xfId="41" applyNumberFormat="1" applyFont="1" applyFill="1" applyBorder="1" applyProtection="1">
      <alignment horizontal="right" vertical="top" shrinkToFit="1"/>
    </xf>
    <xf numFmtId="4" fontId="69" fillId="0" borderId="52" xfId="43" applyNumberFormat="1" applyFont="1" applyFill="1" applyBorder="1" applyProtection="1">
      <alignment horizontal="right" vertical="top" shrinkToFit="1"/>
    </xf>
    <xf numFmtId="4" fontId="30" fillId="0" borderId="51" xfId="43" applyNumberFormat="1" applyFont="1" applyFill="1" applyBorder="1" applyProtection="1">
      <alignment horizontal="right" vertical="top" shrinkToFit="1"/>
    </xf>
    <xf numFmtId="4" fontId="26" fillId="0" borderId="51" xfId="68" applyNumberFormat="1" applyFont="1" applyFill="1" applyBorder="1" applyProtection="1">
      <alignment horizontal="right" vertical="top" shrinkToFit="1"/>
    </xf>
    <xf numFmtId="4" fontId="75" fillId="18" borderId="52" xfId="41" applyNumberFormat="1" applyFont="1" applyFill="1" applyBorder="1" applyProtection="1">
      <alignment horizontal="right" vertical="top" shrinkToFit="1"/>
    </xf>
    <xf numFmtId="4" fontId="72" fillId="0" borderId="51" xfId="43" applyNumberFormat="1" applyFont="1" applyFill="1" applyBorder="1" applyProtection="1">
      <alignment horizontal="right" vertical="top" shrinkToFit="1"/>
    </xf>
    <xf numFmtId="4" fontId="72" fillId="0" borderId="52" xfId="43" applyNumberFormat="1" applyFont="1" applyFill="1" applyBorder="1" applyProtection="1">
      <alignment horizontal="right" vertical="top" shrinkToFit="1"/>
    </xf>
    <xf numFmtId="4" fontId="33" fillId="18" borderId="51" xfId="43" applyNumberFormat="1" applyFont="1" applyFill="1" applyBorder="1" applyProtection="1">
      <alignment horizontal="right" vertical="top" shrinkToFit="1"/>
    </xf>
    <xf numFmtId="4" fontId="38" fillId="0" borderId="52" xfId="43" applyNumberFormat="1" applyFont="1" applyFill="1" applyBorder="1" applyProtection="1">
      <alignment horizontal="right" vertical="top" shrinkToFit="1"/>
    </xf>
    <xf numFmtId="4" fontId="38" fillId="22" borderId="51" xfId="43" applyNumberFormat="1" applyFont="1" applyFill="1" applyBorder="1" applyProtection="1">
      <alignment horizontal="right" vertical="top" shrinkToFit="1"/>
    </xf>
    <xf numFmtId="4" fontId="33" fillId="18" borderId="52" xfId="43" applyNumberFormat="1" applyFont="1" applyFill="1" applyBorder="1" applyProtection="1">
      <alignment horizontal="right" vertical="top" shrinkToFit="1"/>
    </xf>
    <xf numFmtId="4" fontId="28" fillId="18" borderId="52" xfId="43" applyNumberFormat="1" applyFont="1" applyFill="1" applyBorder="1" applyProtection="1">
      <alignment horizontal="right" vertical="top" shrinkToFit="1"/>
    </xf>
    <xf numFmtId="4" fontId="43" fillId="0" borderId="51" xfId="68" applyNumberFormat="1" applyFont="1" applyFill="1" applyBorder="1" applyProtection="1">
      <alignment horizontal="right" vertical="top" shrinkToFit="1"/>
    </xf>
    <xf numFmtId="4" fontId="5" fillId="0" borderId="52" xfId="69" applyNumberFormat="1" applyFill="1" applyBorder="1" applyProtection="1">
      <alignment horizontal="right" vertical="top" shrinkToFit="1"/>
    </xf>
    <xf numFmtId="4" fontId="30" fillId="0" borderId="51" xfId="41" applyNumberFormat="1" applyFont="1" applyFill="1" applyBorder="1" applyProtection="1">
      <alignment horizontal="right" vertical="top" shrinkToFit="1"/>
    </xf>
    <xf numFmtId="4" fontId="26" fillId="0" borderId="51" xfId="41" applyNumberFormat="1" applyFont="1" applyFill="1" applyBorder="1" applyProtection="1">
      <alignment horizontal="right" vertical="top" shrinkToFit="1"/>
    </xf>
    <xf numFmtId="4" fontId="27" fillId="0" borderId="51" xfId="39" applyNumberFormat="1" applyFont="1" applyFill="1" applyBorder="1" applyProtection="1">
      <alignment horizontal="right" vertical="top" shrinkToFit="1"/>
    </xf>
    <xf numFmtId="4" fontId="26" fillId="0" borderId="25" xfId="54" applyNumberFormat="1" applyFont="1" applyBorder="1" applyProtection="1"/>
    <xf numFmtId="4" fontId="28" fillId="18" borderId="14" xfId="41" applyNumberFormat="1" applyFont="1" applyFill="1" applyBorder="1" applyProtection="1">
      <alignment horizontal="right" vertical="top" shrinkToFit="1"/>
    </xf>
    <xf numFmtId="4" fontId="26" fillId="0" borderId="14" xfId="43" applyNumberFormat="1" applyFont="1" applyFill="1" applyBorder="1" applyProtection="1">
      <alignment horizontal="right" vertical="top" shrinkToFit="1"/>
    </xf>
    <xf numFmtId="4" fontId="33" fillId="18" borderId="14" xfId="41" applyNumberFormat="1" applyFont="1" applyFill="1" applyBorder="1" applyProtection="1">
      <alignment horizontal="right" vertical="top" shrinkToFit="1"/>
    </xf>
    <xf numFmtId="4" fontId="34" fillId="0" borderId="14" xfId="43" applyNumberFormat="1" applyFont="1" applyFill="1" applyBorder="1" applyProtection="1">
      <alignment horizontal="right" vertical="top" shrinkToFit="1"/>
    </xf>
    <xf numFmtId="4" fontId="27" fillId="18" borderId="14" xfId="41" applyNumberFormat="1" applyFont="1" applyFill="1" applyBorder="1" applyProtection="1">
      <alignment horizontal="right" vertical="top" shrinkToFit="1"/>
    </xf>
    <xf numFmtId="4" fontId="65" fillId="18" borderId="14" xfId="41" applyNumberFormat="1" applyFont="1" applyFill="1" applyBorder="1" applyProtection="1">
      <alignment horizontal="right" vertical="top" shrinkToFit="1"/>
    </xf>
    <xf numFmtId="4" fontId="69" fillId="0" borderId="14" xfId="43" applyNumberFormat="1" applyFont="1" applyFill="1" applyBorder="1" applyProtection="1">
      <alignment horizontal="right" vertical="top" shrinkToFit="1"/>
    </xf>
    <xf numFmtId="4" fontId="28" fillId="18" borderId="14" xfId="42" applyNumberFormat="1" applyFont="1" applyFill="1" applyBorder="1" applyProtection="1">
      <alignment horizontal="right" vertical="top" shrinkToFit="1"/>
    </xf>
    <xf numFmtId="4" fontId="28" fillId="18" borderId="14" xfId="43" applyNumberFormat="1" applyFont="1" applyFill="1" applyBorder="1" applyProtection="1">
      <alignment horizontal="right" vertical="top" shrinkToFit="1"/>
    </xf>
    <xf numFmtId="4" fontId="27" fillId="18" borderId="14" xfId="43" applyNumberFormat="1" applyFont="1" applyFill="1" applyBorder="1" applyProtection="1">
      <alignment horizontal="right" vertical="top" shrinkToFit="1"/>
    </xf>
    <xf numFmtId="4" fontId="36" fillId="18" borderId="14" xfId="41" applyNumberFormat="1" applyFont="1" applyFill="1" applyBorder="1" applyProtection="1">
      <alignment horizontal="right" vertical="top" shrinkToFit="1"/>
    </xf>
    <xf numFmtId="4" fontId="38" fillId="0" borderId="14" xfId="43" applyNumberFormat="1" applyFont="1" applyFill="1" applyBorder="1" applyProtection="1">
      <alignment horizontal="right" vertical="top" shrinkToFit="1"/>
    </xf>
    <xf numFmtId="4" fontId="30" fillId="0" borderId="14" xfId="43" applyNumberFormat="1" applyFont="1" applyFill="1" applyBorder="1" applyProtection="1">
      <alignment horizontal="right" vertical="top" shrinkToFit="1"/>
    </xf>
    <xf numFmtId="4" fontId="5" fillId="0" borderId="14" xfId="69" applyNumberFormat="1" applyFill="1" applyBorder="1" applyProtection="1">
      <alignment horizontal="right" vertical="top" shrinkToFit="1"/>
    </xf>
    <xf numFmtId="4" fontId="75" fillId="18" borderId="14" xfId="41" applyNumberFormat="1" applyFont="1" applyFill="1" applyBorder="1" applyProtection="1">
      <alignment horizontal="right" vertical="top" shrinkToFit="1"/>
    </xf>
    <xf numFmtId="4" fontId="72" fillId="0" borderId="14" xfId="43" applyNumberFormat="1" applyFont="1" applyFill="1" applyBorder="1" applyProtection="1">
      <alignment horizontal="right" vertical="top" shrinkToFit="1"/>
    </xf>
    <xf numFmtId="4" fontId="33" fillId="18" borderId="14" xfId="43" applyNumberFormat="1" applyFont="1" applyFill="1" applyBorder="1" applyProtection="1">
      <alignment horizontal="right" vertical="top" shrinkToFit="1"/>
    </xf>
    <xf numFmtId="4" fontId="43" fillId="0" borderId="14" xfId="68" applyNumberFormat="1" applyFont="1" applyFill="1" applyBorder="1" applyProtection="1">
      <alignment horizontal="right" vertical="top" shrinkToFit="1"/>
    </xf>
    <xf numFmtId="4" fontId="52" fillId="0" borderId="14" xfId="68" applyNumberFormat="1" applyFont="1" applyFill="1" applyBorder="1" applyProtection="1">
      <alignment horizontal="right" vertical="top" shrinkToFit="1"/>
    </xf>
    <xf numFmtId="4" fontId="30" fillId="0" borderId="14" xfId="41" applyNumberFormat="1" applyFont="1" applyFill="1" applyBorder="1" applyProtection="1">
      <alignment horizontal="right" vertical="top" shrinkToFit="1"/>
    </xf>
    <xf numFmtId="4" fontId="26" fillId="0" borderId="14" xfId="41" applyNumberFormat="1" applyFont="1" applyFill="1" applyBorder="1" applyProtection="1">
      <alignment horizontal="right" vertical="top" shrinkToFit="1"/>
    </xf>
    <xf numFmtId="4" fontId="27" fillId="0" borderId="14" xfId="39" applyNumberFormat="1" applyFont="1" applyFill="1" applyBorder="1" applyProtection="1">
      <alignment horizontal="right" vertical="top" shrinkToFit="1"/>
    </xf>
    <xf numFmtId="0" fontId="77" fillId="0" borderId="1" xfId="65" applyNumberFormat="1" applyFont="1" applyProtection="1">
      <alignment horizontal="left" vertical="top" wrapText="1"/>
    </xf>
    <xf numFmtId="4" fontId="75" fillId="18" borderId="51" xfId="41" applyNumberFormat="1" applyFont="1" applyFill="1" applyBorder="1" applyProtection="1">
      <alignment horizontal="right" vertical="top" shrinkToFit="1"/>
    </xf>
    <xf numFmtId="4" fontId="72" fillId="0" borderId="3" xfId="43" applyNumberFormat="1" applyFont="1" applyFill="1" applyBorder="1" applyProtection="1">
      <alignment horizontal="right" vertical="top" shrinkToFit="1"/>
    </xf>
    <xf numFmtId="0" fontId="72" fillId="0" borderId="1" xfId="66" applyNumberFormat="1" applyFont="1" applyFill="1" applyBorder="1" applyProtection="1">
      <alignment horizontal="left" vertical="top" wrapText="1"/>
    </xf>
    <xf numFmtId="0" fontId="72" fillId="0" borderId="1" xfId="66" quotePrefix="1" applyNumberFormat="1" applyFont="1" applyFill="1" applyBorder="1" applyProtection="1">
      <alignment horizontal="left" vertical="top" wrapText="1"/>
    </xf>
    <xf numFmtId="0" fontId="66" fillId="0" borderId="0" xfId="0" applyFont="1" applyFill="1" applyProtection="1">
      <protection locked="0"/>
    </xf>
    <xf numFmtId="4" fontId="67" fillId="0" borderId="0" xfId="0" applyNumberFormat="1" applyFont="1" applyFill="1" applyProtection="1">
      <protection locked="0"/>
    </xf>
    <xf numFmtId="0" fontId="72" fillId="0" borderId="19" xfId="66" quotePrefix="1" applyNumberFormat="1" applyFont="1" applyFill="1" applyBorder="1" applyAlignment="1" applyProtection="1">
      <alignment horizontal="left" vertical="top" wrapText="1"/>
    </xf>
    <xf numFmtId="0" fontId="75" fillId="18" borderId="19" xfId="72" applyNumberFormat="1" applyFont="1" applyFill="1" applyBorder="1" applyAlignment="1" applyProtection="1">
      <alignment vertical="top" wrapText="1"/>
    </xf>
    <xf numFmtId="49" fontId="76" fillId="18" borderId="1" xfId="66" applyNumberFormat="1" applyFont="1" applyFill="1" applyBorder="1" applyProtection="1">
      <alignment horizontal="left" vertical="top" wrapText="1"/>
    </xf>
    <xf numFmtId="0" fontId="75" fillId="18" borderId="1" xfId="66" quotePrefix="1" applyNumberFormat="1" applyFont="1" applyFill="1" applyBorder="1" applyProtection="1">
      <alignment horizontal="left" vertical="top" wrapText="1"/>
    </xf>
    <xf numFmtId="4" fontId="75" fillId="18" borderId="3" xfId="43" applyNumberFormat="1" applyFont="1" applyFill="1" applyBorder="1" applyProtection="1">
      <alignment horizontal="right" vertical="top" shrinkToFit="1"/>
    </xf>
    <xf numFmtId="4" fontId="75" fillId="18" borderId="14" xfId="43" applyNumberFormat="1" applyFont="1" applyFill="1" applyBorder="1" applyProtection="1">
      <alignment horizontal="right" vertical="top" shrinkToFit="1"/>
    </xf>
    <xf numFmtId="4" fontId="75" fillId="18" borderId="52" xfId="43" applyNumberFormat="1" applyFont="1" applyFill="1" applyBorder="1" applyProtection="1">
      <alignment horizontal="right" vertical="top" shrinkToFit="1"/>
    </xf>
    <xf numFmtId="4" fontId="75" fillId="18" borderId="1" xfId="43" applyNumberFormat="1" applyFont="1" applyFill="1" applyBorder="1" applyProtection="1">
      <alignment horizontal="right" vertical="top" shrinkToFit="1"/>
    </xf>
    <xf numFmtId="0" fontId="69" fillId="0" borderId="19" xfId="66" quotePrefix="1" applyNumberFormat="1" applyFont="1" applyFill="1" applyBorder="1" applyAlignment="1" applyProtection="1">
      <alignment horizontal="left" vertical="top" wrapText="1"/>
    </xf>
    <xf numFmtId="49" fontId="73" fillId="0" borderId="1" xfId="66" applyNumberFormat="1" applyFont="1" applyFill="1" applyBorder="1" applyProtection="1">
      <alignment horizontal="left" vertical="top" wrapText="1"/>
    </xf>
    <xf numFmtId="4" fontId="65" fillId="0" borderId="45" xfId="41" applyNumberFormat="1" applyFont="1" applyFill="1" applyBorder="1" applyProtection="1">
      <alignment horizontal="right" vertical="top" shrinkToFit="1"/>
    </xf>
    <xf numFmtId="4" fontId="78" fillId="0" borderId="0" xfId="0" applyNumberFormat="1" applyFont="1" applyFill="1" applyBorder="1" applyAlignment="1">
      <alignment horizontal="right" shrinkToFit="1"/>
    </xf>
    <xf numFmtId="0" fontId="58" fillId="0" borderId="1" xfId="66" quotePrefix="1" applyNumberFormat="1" applyFont="1" applyFill="1" applyBorder="1" applyProtection="1">
      <alignment horizontal="left" vertical="top" wrapText="1"/>
    </xf>
    <xf numFmtId="4" fontId="28" fillId="18" borderId="3" xfId="41" applyNumberFormat="1" applyFont="1" applyFill="1" applyBorder="1" applyProtection="1">
      <alignment horizontal="right" vertical="top" shrinkToFit="1"/>
    </xf>
    <xf numFmtId="4" fontId="28" fillId="18" borderId="51" xfId="41" applyNumberFormat="1" applyFont="1" applyFill="1" applyBorder="1" applyProtection="1">
      <alignment horizontal="right" vertical="top" shrinkToFit="1"/>
    </xf>
    <xf numFmtId="4" fontId="28" fillId="18" borderId="22" xfId="41" applyNumberFormat="1" applyFont="1" applyFill="1" applyBorder="1" applyProtection="1">
      <alignment horizontal="right" vertical="top" shrinkToFit="1"/>
    </xf>
    <xf numFmtId="0" fontId="66" fillId="0" borderId="0" xfId="0" applyFont="1" applyFill="1" applyBorder="1" applyProtection="1">
      <protection locked="0"/>
    </xf>
    <xf numFmtId="4" fontId="79" fillId="0" borderId="0" xfId="0" applyNumberFormat="1" applyFont="1" applyFill="1" applyBorder="1" applyAlignment="1">
      <alignment horizontal="right" vertical="center" shrinkToFit="1"/>
    </xf>
    <xf numFmtId="4" fontId="65" fillId="18" borderId="46" xfId="41" applyNumberFormat="1" applyFont="1" applyFill="1" applyBorder="1" applyProtection="1">
      <alignment horizontal="right" vertical="top" shrinkToFit="1"/>
    </xf>
    <xf numFmtId="4" fontId="65" fillId="0" borderId="46" xfId="41" applyNumberFormat="1" applyFont="1" applyFill="1" applyBorder="1" applyProtection="1">
      <alignment horizontal="right" vertical="top" shrinkToFit="1"/>
    </xf>
    <xf numFmtId="4" fontId="80" fillId="0" borderId="0" xfId="0" applyNumberFormat="1" applyFont="1" applyFill="1" applyBorder="1" applyAlignment="1">
      <alignment horizontal="right" vertical="top"/>
    </xf>
    <xf numFmtId="4" fontId="80" fillId="0" borderId="15" xfId="0" applyNumberFormat="1" applyFont="1" applyFill="1" applyBorder="1" applyAlignment="1">
      <alignment horizontal="right" vertical="top"/>
    </xf>
    <xf numFmtId="4" fontId="67" fillId="0" borderId="0" xfId="0" applyNumberFormat="1" applyFont="1" applyFill="1" applyBorder="1" applyProtection="1">
      <protection locked="0"/>
    </xf>
    <xf numFmtId="4" fontId="81" fillId="0" borderId="52" xfId="69" applyNumberFormat="1" applyFont="1" applyFill="1" applyBorder="1" applyProtection="1">
      <alignment horizontal="right" vertical="top" shrinkToFit="1"/>
    </xf>
    <xf numFmtId="4" fontId="65" fillId="0" borderId="51" xfId="41" applyNumberFormat="1" applyFont="1" applyFill="1" applyBorder="1" applyProtection="1">
      <alignment horizontal="right" vertical="top" shrinkToFit="1"/>
    </xf>
    <xf numFmtId="4" fontId="80" fillId="0" borderId="48" xfId="0" applyNumberFormat="1" applyFont="1" applyFill="1" applyBorder="1" applyAlignment="1">
      <alignment horizontal="right" vertical="top"/>
    </xf>
    <xf numFmtId="4" fontId="72" fillId="0" borderId="0" xfId="43" applyNumberFormat="1" applyFont="1" applyFill="1" applyBorder="1" applyProtection="1">
      <alignment horizontal="right" vertical="top" shrinkToFit="1"/>
    </xf>
    <xf numFmtId="2" fontId="66" fillId="0" borderId="0" xfId="0" applyNumberFormat="1" applyFont="1" applyFill="1" applyProtection="1">
      <protection locked="0"/>
    </xf>
    <xf numFmtId="4" fontId="80" fillId="0" borderId="31" xfId="93" applyNumberFormat="1" applyFont="1" applyFill="1" applyBorder="1" applyAlignment="1">
      <alignment horizontal="center"/>
    </xf>
    <xf numFmtId="4" fontId="66" fillId="0" borderId="0" xfId="0" applyNumberFormat="1" applyFont="1" applyFill="1" applyProtection="1">
      <protection locked="0"/>
    </xf>
    <xf numFmtId="0" fontId="73" fillId="0" borderId="1" xfId="72" quotePrefix="1" applyNumberFormat="1" applyFont="1" applyFill="1" applyBorder="1" applyAlignment="1" applyProtection="1">
      <alignment horizontal="left" vertical="top" shrinkToFit="1"/>
    </xf>
    <xf numFmtId="4" fontId="81" fillId="22" borderId="0" xfId="70" applyNumberFormat="1" applyFont="1" applyFill="1" applyBorder="1" applyProtection="1">
      <alignment horizontal="right" vertical="top" shrinkToFit="1"/>
    </xf>
    <xf numFmtId="4" fontId="66" fillId="18" borderId="0" xfId="0" applyNumberFormat="1" applyFont="1" applyFill="1" applyProtection="1">
      <protection locked="0"/>
    </xf>
    <xf numFmtId="0" fontId="67" fillId="18" borderId="0" xfId="0" applyFont="1" applyFill="1" applyProtection="1">
      <protection locked="0"/>
    </xf>
    <xf numFmtId="4" fontId="69" fillId="23" borderId="52" xfId="43" applyNumberFormat="1" applyFont="1" applyFill="1" applyBorder="1" applyProtection="1">
      <alignment horizontal="right" vertical="top" shrinkToFit="1"/>
    </xf>
    <xf numFmtId="0" fontId="23" fillId="0" borderId="15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4" fontId="22" fillId="0" borderId="40" xfId="0" applyNumberFormat="1" applyFont="1" applyFill="1" applyBorder="1" applyAlignment="1">
      <alignment horizontal="center" vertical="center"/>
    </xf>
    <xf numFmtId="4" fontId="22" fillId="0" borderId="32" xfId="0" applyNumberFormat="1" applyFont="1" applyFill="1" applyBorder="1" applyAlignment="1">
      <alignment horizontal="center" vertical="center"/>
    </xf>
    <xf numFmtId="4" fontId="22" fillId="0" borderId="45" xfId="0" applyNumberFormat="1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3" fillId="0" borderId="4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40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45" xfId="0" applyFont="1" applyFill="1" applyBorder="1" applyAlignment="1">
      <alignment horizontal="center" vertical="center" wrapText="1"/>
    </xf>
    <xf numFmtId="0" fontId="26" fillId="0" borderId="23" xfId="63" applyNumberFormat="1" applyFont="1" applyBorder="1" applyProtection="1">
      <alignment horizontal="left" wrapText="1"/>
    </xf>
    <xf numFmtId="0" fontId="26" fillId="0" borderId="27" xfId="63" applyNumberFormat="1" applyFont="1" applyBorder="1" applyProtection="1">
      <alignment horizontal="left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61" fillId="0" borderId="0" xfId="0" applyFont="1" applyFill="1" applyBorder="1" applyAlignment="1">
      <alignment horizontal="center"/>
    </xf>
    <xf numFmtId="0" fontId="61" fillId="0" borderId="15" xfId="0" applyFont="1" applyFill="1" applyBorder="1" applyAlignment="1">
      <alignment horizontal="center"/>
    </xf>
    <xf numFmtId="0" fontId="61" fillId="0" borderId="28" xfId="0" applyFont="1" applyFill="1" applyBorder="1" applyAlignment="1">
      <alignment horizontal="center"/>
    </xf>
  </cellXfs>
  <cellStyles count="100">
    <cellStyle name="20% - Акцент1" xfId="1" builtinId="30" customBuiltin="1"/>
    <cellStyle name="20% — акцент1" xfId="2"/>
    <cellStyle name="20% - Акцент2" xfId="3" builtinId="34" customBuiltin="1"/>
    <cellStyle name="20% — акцент2" xfId="4"/>
    <cellStyle name="20% - Акцент3" xfId="5" builtinId="38" customBuiltin="1"/>
    <cellStyle name="20% — акцент3" xfId="6"/>
    <cellStyle name="20% - Акцент4" xfId="7" builtinId="42" customBuiltin="1"/>
    <cellStyle name="20% — акцент4" xfId="8"/>
    <cellStyle name="20% - Акцент5" xfId="9" builtinId="46" customBuiltin="1"/>
    <cellStyle name="20% — акцент5" xfId="10"/>
    <cellStyle name="20% - Акцент6" xfId="11" builtinId="50" customBuiltin="1"/>
    <cellStyle name="20% — акцент6" xfId="12"/>
    <cellStyle name="40% - Акцент1" xfId="13" builtinId="31" customBuiltin="1"/>
    <cellStyle name="40% — акцент1" xfId="14"/>
    <cellStyle name="40% - Акцент2" xfId="15" builtinId="35" customBuiltin="1"/>
    <cellStyle name="40% — акцент2" xfId="16"/>
    <cellStyle name="40% - Акцент3" xfId="17" builtinId="39" customBuiltin="1"/>
    <cellStyle name="40% — акцент3" xfId="18"/>
    <cellStyle name="40% - Акцент4" xfId="19" builtinId="43" customBuiltin="1"/>
    <cellStyle name="40% — акцент4" xfId="20"/>
    <cellStyle name="40% - Акцент5" xfId="21" builtinId="47" customBuiltin="1"/>
    <cellStyle name="40% — акцент5" xfId="22"/>
    <cellStyle name="40% - Акцент6" xfId="23" builtinId="51" customBuiltin="1"/>
    <cellStyle name="40% — акцент6" xfId="24"/>
    <cellStyle name="60% - Акцент1" xfId="25" builtinId="32" customBuiltin="1"/>
    <cellStyle name="60% — акцент1" xfId="26"/>
    <cellStyle name="60% - Акцент2" xfId="27" builtinId="36" customBuiltin="1"/>
    <cellStyle name="60% — акцент2" xfId="28"/>
    <cellStyle name="60% - Акцент3" xfId="29" builtinId="40" customBuiltin="1"/>
    <cellStyle name="60% — акцент3" xfId="30"/>
    <cellStyle name="60% - Акцент4" xfId="31" builtinId="44" customBuiltin="1"/>
    <cellStyle name="60% — акцент4" xfId="32"/>
    <cellStyle name="60% - Акцент5" xfId="33" builtinId="48" customBuiltin="1"/>
    <cellStyle name="60% — акцент5" xfId="34"/>
    <cellStyle name="60% - Акцент6" xfId="35" builtinId="52" customBuiltin="1"/>
    <cellStyle name="60% — акцент6" xfId="36"/>
    <cellStyle name="br" xfId="37"/>
    <cellStyle name="col" xfId="38"/>
    <cellStyle name="st24" xfId="39"/>
    <cellStyle name="st25" xfId="40"/>
    <cellStyle name="st25_оконч вариант роспись" xfId="41"/>
    <cellStyle name="st26" xfId="42"/>
    <cellStyle name="st26_оконч вариант роспись" xfId="43"/>
    <cellStyle name="st27" xfId="44"/>
    <cellStyle name="st36" xfId="45"/>
    <cellStyle name="style0" xfId="46"/>
    <cellStyle name="td" xfId="47"/>
    <cellStyle name="tr" xfId="48"/>
    <cellStyle name="xl21" xfId="49"/>
    <cellStyle name="xl22" xfId="50"/>
    <cellStyle name="xl23" xfId="51"/>
    <cellStyle name="xl24" xfId="52"/>
    <cellStyle name="xl25" xfId="53"/>
    <cellStyle name="xl25_оконч вариант роспись" xfId="54"/>
    <cellStyle name="xl26" xfId="55"/>
    <cellStyle name="xl27" xfId="56"/>
    <cellStyle name="xl28" xfId="57"/>
    <cellStyle name="xl29" xfId="58"/>
    <cellStyle name="xl30" xfId="59"/>
    <cellStyle name="xl31" xfId="60"/>
    <cellStyle name="xl32" xfId="61"/>
    <cellStyle name="xl33" xfId="62"/>
    <cellStyle name="xl33_оконч вариант роспись" xfId="63"/>
    <cellStyle name="xl34" xfId="64"/>
    <cellStyle name="xl34_1ММ " xfId="65"/>
    <cellStyle name="xl34_оконч вариант роспись" xfId="66"/>
    <cellStyle name="xl35" xfId="67"/>
    <cellStyle name="xl36" xfId="68"/>
    <cellStyle name="xl36_1ММ " xfId="69"/>
    <cellStyle name="xl36_1ММ _1" xfId="70"/>
    <cellStyle name="xl37" xfId="71"/>
    <cellStyle name="xl38" xfId="72"/>
    <cellStyle name="xl38_оконч вариант роспись" xfId="73"/>
    <cellStyle name="xl39" xfId="74"/>
    <cellStyle name="Акцент1" xfId="75" builtinId="29" customBuiltin="1"/>
    <cellStyle name="Акцент2" xfId="76" builtinId="33" customBuiltin="1"/>
    <cellStyle name="Акцент3" xfId="77" builtinId="37" customBuiltin="1"/>
    <cellStyle name="Акцент4" xfId="78" builtinId="41" customBuiltin="1"/>
    <cellStyle name="Акцент5" xfId="79" builtinId="45" customBuiltin="1"/>
    <cellStyle name="Акцент6" xfId="80" builtinId="49" customBuiltin="1"/>
    <cellStyle name="Ввод " xfId="81" builtinId="20" customBuiltin="1"/>
    <cellStyle name="Вывод" xfId="82" builtinId="21" customBuiltin="1"/>
    <cellStyle name="Вычисление" xfId="83" builtinId="22" customBuiltin="1"/>
    <cellStyle name="Заголовок 1" xfId="84" builtinId="16" customBuiltin="1"/>
    <cellStyle name="Заголовок 2" xfId="85" builtinId="17" customBuiltin="1"/>
    <cellStyle name="Заголовок 3" xfId="86" builtinId="18" customBuiltin="1"/>
    <cellStyle name="Заголовок 4" xfId="87" builtinId="19" customBuiltin="1"/>
    <cellStyle name="Итог" xfId="88" builtinId="25" customBuiltin="1"/>
    <cellStyle name="Контрольная ячейка" xfId="89" builtinId="23" customBuiltin="1"/>
    <cellStyle name="Название" xfId="90" builtinId="15" customBuiltin="1"/>
    <cellStyle name="Нейтральный" xfId="91" builtinId="28" customBuiltin="1"/>
    <cellStyle name="Обычный" xfId="0" builtinId="0"/>
    <cellStyle name="Обычный 6" xfId="92"/>
    <cellStyle name="Обычный_1ММ " xfId="93"/>
    <cellStyle name="Плохой" xfId="94" builtinId="27" customBuiltin="1"/>
    <cellStyle name="Пояснение" xfId="95" builtinId="53" customBuiltin="1"/>
    <cellStyle name="Примечание" xfId="96" builtinId="10" customBuiltin="1"/>
    <cellStyle name="Связанная ячейка" xfId="97" builtinId="24" customBuiltin="1"/>
    <cellStyle name="Текст предупреждения" xfId="98" builtinId="11" customBuiltin="1"/>
    <cellStyle name="Хороший" xfId="99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7781925" y="16002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8010525" y="17526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27" name="Line 4"/>
        <xdr:cNvSpPr>
          <a:spLocks noChangeShapeType="1"/>
        </xdr:cNvSpPr>
      </xdr:nvSpPr>
      <xdr:spPr bwMode="auto">
        <a:xfrm>
          <a:off x="8267700" y="14192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028" name="Line 1"/>
        <xdr:cNvSpPr>
          <a:spLocks noChangeShapeType="1"/>
        </xdr:cNvSpPr>
      </xdr:nvSpPr>
      <xdr:spPr bwMode="auto">
        <a:xfrm>
          <a:off x="7781925" y="16002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029" name="Line 2"/>
        <xdr:cNvSpPr>
          <a:spLocks noChangeShapeType="1"/>
        </xdr:cNvSpPr>
      </xdr:nvSpPr>
      <xdr:spPr bwMode="auto">
        <a:xfrm>
          <a:off x="8010525" y="17526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30" name="Line 4"/>
        <xdr:cNvSpPr>
          <a:spLocks noChangeShapeType="1"/>
        </xdr:cNvSpPr>
      </xdr:nvSpPr>
      <xdr:spPr bwMode="auto">
        <a:xfrm>
          <a:off x="8267700" y="14192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P438"/>
  <sheetViews>
    <sheetView showGridLines="0" tabSelected="1" view="pageBreakPreview" topLeftCell="A169" zoomScaleSheetLayoutView="70" workbookViewId="0">
      <selection activeCell="J176" sqref="J176"/>
    </sheetView>
  </sheetViews>
  <sheetFormatPr defaultRowHeight="12.75" outlineLevelRow="5"/>
  <cols>
    <col min="1" max="1" width="40.7109375" style="20" customWidth="1"/>
    <col min="2" max="2" width="5.140625" style="147" customWidth="1"/>
    <col min="3" max="3" width="6.140625" style="147" customWidth="1"/>
    <col min="4" max="4" width="12.140625" style="147" customWidth="1"/>
    <col min="5" max="5" width="5" style="147" customWidth="1"/>
    <col min="6" max="6" width="10.28515625" style="20" customWidth="1"/>
    <col min="7" max="7" width="18.42578125" style="20" bestFit="1" customWidth="1"/>
    <col min="8" max="8" width="15.85546875" style="12" bestFit="1" customWidth="1"/>
    <col min="9" max="9" width="17.85546875" style="20" customWidth="1"/>
    <col min="10" max="10" width="18.7109375" style="20" customWidth="1"/>
    <col min="11" max="11" width="14.85546875" style="60" bestFit="1" customWidth="1"/>
    <col min="12" max="12" width="16" style="20" customWidth="1"/>
    <col min="13" max="13" width="19.140625" style="20" customWidth="1"/>
    <col min="14" max="14" width="17.42578125" style="20" customWidth="1"/>
    <col min="15" max="16384" width="9.140625" style="20"/>
  </cols>
  <sheetData>
    <row r="1" spans="1:12">
      <c r="A1" s="52"/>
      <c r="B1" s="124"/>
      <c r="C1" s="124"/>
      <c r="D1" s="124"/>
      <c r="E1" s="124"/>
      <c r="F1" s="47"/>
      <c r="G1" s="47"/>
      <c r="H1" s="108"/>
      <c r="I1" s="47"/>
      <c r="J1" s="53"/>
      <c r="K1" s="54"/>
    </row>
    <row r="2" spans="1:12" ht="15">
      <c r="A2" s="364" t="s">
        <v>2</v>
      </c>
      <c r="B2" s="363"/>
      <c r="C2" s="363"/>
      <c r="D2" s="363"/>
      <c r="E2" s="363"/>
      <c r="F2" s="363"/>
      <c r="G2" s="363"/>
      <c r="H2" s="363"/>
      <c r="I2" s="363"/>
      <c r="J2" s="365"/>
      <c r="K2" s="56"/>
    </row>
    <row r="3" spans="1:12" ht="15">
      <c r="A3" s="364" t="s">
        <v>3</v>
      </c>
      <c r="B3" s="363"/>
      <c r="C3" s="363"/>
      <c r="D3" s="363"/>
      <c r="E3" s="363"/>
      <c r="F3" s="363"/>
      <c r="G3" s="363"/>
      <c r="H3" s="363"/>
      <c r="I3" s="363"/>
      <c r="J3" s="365"/>
      <c r="K3" s="56"/>
    </row>
    <row r="4" spans="1:12" ht="15">
      <c r="A4" s="364" t="s">
        <v>4</v>
      </c>
      <c r="B4" s="363"/>
      <c r="C4" s="363"/>
      <c r="D4" s="363"/>
      <c r="E4" s="363"/>
      <c r="F4" s="363"/>
      <c r="G4" s="363"/>
      <c r="H4" s="363"/>
      <c r="I4" s="363"/>
      <c r="J4" s="365"/>
      <c r="K4" s="56"/>
    </row>
    <row r="5" spans="1:12">
      <c r="A5" s="57"/>
      <c r="B5" s="125"/>
      <c r="C5" s="125"/>
      <c r="D5" s="125"/>
      <c r="E5" s="125"/>
      <c r="F5" s="48"/>
      <c r="G5" s="48"/>
      <c r="H5" s="50"/>
      <c r="I5" s="48"/>
      <c r="J5" s="55"/>
      <c r="K5" s="56"/>
    </row>
    <row r="6" spans="1:12">
      <c r="A6" s="57"/>
      <c r="B6" s="125"/>
      <c r="C6" s="125"/>
      <c r="D6" s="125"/>
      <c r="E6" s="125"/>
      <c r="F6" s="48"/>
      <c r="G6" s="48"/>
      <c r="H6" s="50"/>
      <c r="I6" s="48"/>
      <c r="J6" s="55"/>
      <c r="K6" s="56"/>
    </row>
    <row r="7" spans="1:12" ht="15">
      <c r="A7" s="57"/>
      <c r="B7" s="125"/>
      <c r="C7" s="125"/>
      <c r="D7" s="363" t="s">
        <v>5</v>
      </c>
      <c r="E7" s="363"/>
      <c r="F7" s="363"/>
      <c r="G7" s="363"/>
      <c r="H7" s="109"/>
      <c r="I7" s="1" t="s">
        <v>6</v>
      </c>
      <c r="J7" s="55"/>
      <c r="K7" s="56"/>
    </row>
    <row r="8" spans="1:12">
      <c r="A8" s="57"/>
      <c r="B8" s="125"/>
      <c r="C8" s="125"/>
      <c r="D8" s="191"/>
      <c r="E8" s="192"/>
      <c r="F8" s="193"/>
      <c r="G8" s="193"/>
      <c r="H8" s="50"/>
      <c r="I8" s="1">
        <v>503010</v>
      </c>
      <c r="J8" s="55"/>
      <c r="K8" s="56"/>
    </row>
    <row r="9" spans="1:12" ht="15">
      <c r="A9" s="148" t="s">
        <v>297</v>
      </c>
      <c r="B9" s="149"/>
      <c r="C9" s="149"/>
      <c r="D9" s="363" t="s">
        <v>307</v>
      </c>
      <c r="E9" s="363"/>
      <c r="F9" s="363"/>
      <c r="G9" s="363"/>
      <c r="H9" s="2" t="s">
        <v>7</v>
      </c>
      <c r="I9" s="3"/>
      <c r="J9" s="55"/>
      <c r="K9" s="56"/>
    </row>
    <row r="10" spans="1:12" ht="12">
      <c r="A10" s="345" t="s">
        <v>8</v>
      </c>
      <c r="B10" s="346"/>
      <c r="C10" s="346"/>
      <c r="D10" s="346"/>
      <c r="E10" s="346"/>
      <c r="F10" s="346"/>
      <c r="G10" s="48"/>
      <c r="H10" s="2" t="s">
        <v>9</v>
      </c>
      <c r="I10" s="4"/>
      <c r="J10" s="55"/>
      <c r="K10" s="56"/>
    </row>
    <row r="11" spans="1:12" ht="12">
      <c r="A11" s="345" t="s">
        <v>10</v>
      </c>
      <c r="B11" s="346"/>
      <c r="C11" s="346"/>
      <c r="D11" s="346"/>
      <c r="E11" s="346"/>
      <c r="F11" s="346"/>
      <c r="G11" s="48"/>
      <c r="H11" s="2" t="s">
        <v>11</v>
      </c>
      <c r="I11" s="1"/>
      <c r="J11" s="55"/>
      <c r="K11" s="56"/>
    </row>
    <row r="12" spans="1:12">
      <c r="A12" s="5" t="s">
        <v>12</v>
      </c>
      <c r="B12" s="125"/>
      <c r="C12" s="125"/>
      <c r="D12" s="125"/>
      <c r="E12" s="125"/>
      <c r="F12" s="48"/>
      <c r="G12" s="48"/>
      <c r="H12" s="2" t="s">
        <v>13</v>
      </c>
      <c r="I12" s="3" t="s">
        <v>14</v>
      </c>
      <c r="J12" s="55"/>
      <c r="K12" s="56"/>
    </row>
    <row r="13" spans="1:12">
      <c r="A13" s="5" t="s">
        <v>15</v>
      </c>
      <c r="B13" s="125"/>
      <c r="C13" s="125"/>
      <c r="D13" s="125"/>
      <c r="E13" s="125"/>
      <c r="F13" s="48"/>
      <c r="G13" s="48"/>
      <c r="H13" s="2" t="s">
        <v>16</v>
      </c>
      <c r="I13" s="3" t="s">
        <v>17</v>
      </c>
      <c r="J13" s="55"/>
      <c r="K13" s="56"/>
    </row>
    <row r="14" spans="1:12">
      <c r="A14" s="57"/>
      <c r="B14" s="125"/>
      <c r="C14" s="125"/>
      <c r="D14" s="125"/>
      <c r="E14" s="125"/>
      <c r="F14" s="48"/>
      <c r="G14" s="48"/>
      <c r="H14" s="50"/>
      <c r="I14" s="48"/>
      <c r="J14" s="55"/>
      <c r="K14" s="56"/>
    </row>
    <row r="15" spans="1:12" ht="13.5" thickBot="1">
      <c r="A15" s="57"/>
      <c r="B15" s="125"/>
      <c r="C15" s="125"/>
      <c r="D15" s="125"/>
      <c r="E15" s="125"/>
      <c r="F15" s="48"/>
      <c r="G15" s="48"/>
      <c r="H15" s="50"/>
      <c r="I15" s="48"/>
      <c r="J15" s="55"/>
      <c r="K15" s="56"/>
    </row>
    <row r="16" spans="1:12" ht="11.25" customHeight="1">
      <c r="A16" s="6" t="s">
        <v>18</v>
      </c>
      <c r="B16" s="126" t="s">
        <v>19</v>
      </c>
      <c r="C16" s="127" t="s">
        <v>20</v>
      </c>
      <c r="D16" s="126" t="s">
        <v>21</v>
      </c>
      <c r="E16" s="126" t="s">
        <v>22</v>
      </c>
      <c r="F16" s="7" t="s">
        <v>23</v>
      </c>
      <c r="G16" s="7" t="s">
        <v>24</v>
      </c>
      <c r="H16" s="8" t="s">
        <v>293</v>
      </c>
      <c r="I16" s="8" t="s">
        <v>25</v>
      </c>
      <c r="J16" s="41" t="s">
        <v>26</v>
      </c>
      <c r="K16" s="114" t="s">
        <v>27</v>
      </c>
      <c r="L16" s="57"/>
    </row>
    <row r="17" spans="1:11">
      <c r="A17" s="9">
        <v>1</v>
      </c>
      <c r="B17" s="128">
        <v>2</v>
      </c>
      <c r="C17" s="128">
        <v>3</v>
      </c>
      <c r="D17" s="128">
        <v>4</v>
      </c>
      <c r="E17" s="128">
        <v>5</v>
      </c>
      <c r="F17" s="10">
        <v>6</v>
      </c>
      <c r="G17" s="10">
        <v>7</v>
      </c>
      <c r="H17" s="10">
        <v>8</v>
      </c>
      <c r="I17" s="10">
        <v>9</v>
      </c>
      <c r="J17" s="42">
        <v>10</v>
      </c>
      <c r="K17" s="119"/>
    </row>
    <row r="18" spans="1:11" ht="24">
      <c r="A18" s="153" t="s">
        <v>251</v>
      </c>
      <c r="B18" s="154" t="s">
        <v>30</v>
      </c>
      <c r="C18" s="154" t="s">
        <v>252</v>
      </c>
      <c r="D18" s="154" t="s">
        <v>253</v>
      </c>
      <c r="E18" s="154" t="s">
        <v>31</v>
      </c>
      <c r="F18" s="155"/>
      <c r="G18" s="155"/>
      <c r="H18" s="227">
        <f>SUM(H19)</f>
        <v>150000</v>
      </c>
      <c r="I18" s="281">
        <f>SUM(I19)</f>
        <v>0</v>
      </c>
      <c r="J18" s="120">
        <f>SUM(J19)</f>
        <v>0</v>
      </c>
      <c r="K18" s="111">
        <f>SUM(K19)</f>
        <v>0</v>
      </c>
    </row>
    <row r="19" spans="1:11">
      <c r="A19" s="156" t="s">
        <v>32</v>
      </c>
      <c r="B19" s="133" t="s">
        <v>30</v>
      </c>
      <c r="C19" s="133" t="s">
        <v>252</v>
      </c>
      <c r="D19" s="133" t="s">
        <v>253</v>
      </c>
      <c r="E19" s="133" t="s">
        <v>33</v>
      </c>
      <c r="F19" s="38"/>
      <c r="G19" s="38"/>
      <c r="H19" s="228">
        <v>150000</v>
      </c>
      <c r="I19" s="282">
        <v>0</v>
      </c>
      <c r="J19" s="252">
        <v>0</v>
      </c>
      <c r="K19" s="152">
        <f t="shared" ref="K19:K79" si="0">I19-J19</f>
        <v>0</v>
      </c>
    </row>
    <row r="20" spans="1:11" s="11" customFormat="1" ht="96" hidden="1" outlineLevel="4">
      <c r="A20" s="92" t="s">
        <v>34</v>
      </c>
      <c r="B20" s="136" t="s">
        <v>30</v>
      </c>
      <c r="C20" s="136" t="s">
        <v>35</v>
      </c>
      <c r="D20" s="136" t="s">
        <v>36</v>
      </c>
      <c r="E20" s="136" t="s">
        <v>31</v>
      </c>
      <c r="F20" s="157"/>
      <c r="G20" s="157"/>
      <c r="H20" s="229">
        <f>SUM(H21:H26)</f>
        <v>0</v>
      </c>
      <c r="I20" s="283">
        <f>SUM(I21:I26)</f>
        <v>0</v>
      </c>
      <c r="J20" s="253">
        <f>SUM(J21:J26)</f>
        <v>0</v>
      </c>
      <c r="K20" s="120">
        <f>I20-J20</f>
        <v>0</v>
      </c>
    </row>
    <row r="21" spans="1:11" s="12" customFormat="1" ht="33.75" hidden="1" outlineLevel="5">
      <c r="A21" s="78" t="s">
        <v>32</v>
      </c>
      <c r="B21" s="130" t="s">
        <v>30</v>
      </c>
      <c r="C21" s="130" t="s">
        <v>35</v>
      </c>
      <c r="D21" s="130" t="s">
        <v>36</v>
      </c>
      <c r="E21" s="130" t="s">
        <v>33</v>
      </c>
      <c r="F21" s="79" t="s">
        <v>37</v>
      </c>
      <c r="G21" s="79" t="s">
        <v>38</v>
      </c>
      <c r="H21" s="230">
        <v>0</v>
      </c>
      <c r="I21" s="284">
        <v>0</v>
      </c>
      <c r="J21" s="254">
        <v>0</v>
      </c>
      <c r="K21" s="120">
        <f t="shared" si="0"/>
        <v>0</v>
      </c>
    </row>
    <row r="22" spans="1:11" s="12" customFormat="1" ht="33.75" hidden="1" outlineLevel="5">
      <c r="A22" s="78" t="s">
        <v>32</v>
      </c>
      <c r="B22" s="130" t="s">
        <v>30</v>
      </c>
      <c r="C22" s="130" t="s">
        <v>35</v>
      </c>
      <c r="D22" s="130" t="s">
        <v>36</v>
      </c>
      <c r="E22" s="130" t="s">
        <v>33</v>
      </c>
      <c r="F22" s="79" t="s">
        <v>37</v>
      </c>
      <c r="G22" s="79" t="s">
        <v>39</v>
      </c>
      <c r="H22" s="230">
        <v>0</v>
      </c>
      <c r="I22" s="284">
        <v>0</v>
      </c>
      <c r="J22" s="254">
        <v>0</v>
      </c>
      <c r="K22" s="120">
        <f t="shared" si="0"/>
        <v>0</v>
      </c>
    </row>
    <row r="23" spans="1:11" s="12" customFormat="1" ht="36" hidden="1" outlineLevel="5">
      <c r="A23" s="77" t="s">
        <v>40</v>
      </c>
      <c r="B23" s="130" t="s">
        <v>30</v>
      </c>
      <c r="C23" s="130" t="s">
        <v>35</v>
      </c>
      <c r="D23" s="130" t="s">
        <v>36</v>
      </c>
      <c r="E23" s="130" t="s">
        <v>41</v>
      </c>
      <c r="F23" s="79" t="s">
        <v>37</v>
      </c>
      <c r="G23" s="79" t="s">
        <v>38</v>
      </c>
      <c r="H23" s="230">
        <v>0</v>
      </c>
      <c r="I23" s="284">
        <v>0</v>
      </c>
      <c r="J23" s="254">
        <v>0</v>
      </c>
      <c r="K23" s="120">
        <f t="shared" si="0"/>
        <v>0</v>
      </c>
    </row>
    <row r="24" spans="1:11" s="12" customFormat="1" ht="36" hidden="1" outlineLevel="5">
      <c r="A24" s="77" t="s">
        <v>40</v>
      </c>
      <c r="B24" s="130" t="s">
        <v>30</v>
      </c>
      <c r="C24" s="130" t="s">
        <v>35</v>
      </c>
      <c r="D24" s="130" t="s">
        <v>36</v>
      </c>
      <c r="E24" s="130" t="s">
        <v>41</v>
      </c>
      <c r="F24" s="79" t="s">
        <v>37</v>
      </c>
      <c r="G24" s="79" t="s">
        <v>39</v>
      </c>
      <c r="H24" s="230">
        <v>0</v>
      </c>
      <c r="I24" s="284">
        <v>0</v>
      </c>
      <c r="J24" s="254">
        <v>0</v>
      </c>
      <c r="K24" s="120">
        <f t="shared" si="0"/>
        <v>0</v>
      </c>
    </row>
    <row r="25" spans="1:11" s="12" customFormat="1" hidden="1" outlineLevel="5">
      <c r="A25" s="78" t="s">
        <v>32</v>
      </c>
      <c r="B25" s="130" t="s">
        <v>30</v>
      </c>
      <c r="C25" s="130" t="s">
        <v>35</v>
      </c>
      <c r="D25" s="130" t="s">
        <v>36</v>
      </c>
      <c r="E25" s="130" t="s">
        <v>33</v>
      </c>
      <c r="F25" s="158" t="s">
        <v>249</v>
      </c>
      <c r="G25" s="79"/>
      <c r="H25" s="230">
        <v>0</v>
      </c>
      <c r="I25" s="284">
        <v>0</v>
      </c>
      <c r="J25" s="254">
        <v>0</v>
      </c>
      <c r="K25" s="120">
        <f t="shared" si="0"/>
        <v>0</v>
      </c>
    </row>
    <row r="26" spans="1:11" s="12" customFormat="1" ht="12.75" hidden="1" customHeight="1" outlineLevel="5">
      <c r="A26" s="78" t="s">
        <v>32</v>
      </c>
      <c r="B26" s="130" t="s">
        <v>30</v>
      </c>
      <c r="C26" s="130" t="s">
        <v>35</v>
      </c>
      <c r="D26" s="130" t="s">
        <v>36</v>
      </c>
      <c r="E26" s="130">
        <v>321</v>
      </c>
      <c r="F26" s="158" t="s">
        <v>249</v>
      </c>
      <c r="G26" s="79"/>
      <c r="H26" s="230">
        <v>0</v>
      </c>
      <c r="I26" s="284">
        <v>0</v>
      </c>
      <c r="J26" s="254">
        <v>0</v>
      </c>
      <c r="K26" s="120">
        <f t="shared" si="0"/>
        <v>0</v>
      </c>
    </row>
    <row r="27" spans="1:11" s="11" customFormat="1" ht="72" customHeight="1" outlineLevel="4" collapsed="1">
      <c r="A27" s="159" t="s">
        <v>34</v>
      </c>
      <c r="B27" s="131" t="s">
        <v>30</v>
      </c>
      <c r="C27" s="131" t="s">
        <v>35</v>
      </c>
      <c r="D27" s="131" t="s">
        <v>36</v>
      </c>
      <c r="E27" s="131" t="s">
        <v>31</v>
      </c>
      <c r="F27" s="160"/>
      <c r="G27" s="160"/>
      <c r="H27" s="231">
        <f>SUM(H28:H31)</f>
        <v>1400000</v>
      </c>
      <c r="I27" s="285">
        <f>SUM(I28:I31)</f>
        <v>0</v>
      </c>
      <c r="J27" s="255">
        <f>SUM(J28:J31)</f>
        <v>0</v>
      </c>
      <c r="K27" s="43">
        <f>SUM(K28:K31)</f>
        <v>0</v>
      </c>
    </row>
    <row r="28" spans="1:11" s="12" customFormat="1" ht="22.5" outlineLevel="5">
      <c r="A28" s="18" t="s">
        <v>32</v>
      </c>
      <c r="B28" s="129" t="s">
        <v>30</v>
      </c>
      <c r="C28" s="129" t="s">
        <v>35</v>
      </c>
      <c r="D28" s="129" t="s">
        <v>36</v>
      </c>
      <c r="E28" s="129" t="s">
        <v>33</v>
      </c>
      <c r="F28" s="75" t="s">
        <v>330</v>
      </c>
      <c r="G28" s="75" t="s">
        <v>38</v>
      </c>
      <c r="H28" s="228">
        <v>4000</v>
      </c>
      <c r="I28" s="282">
        <v>0</v>
      </c>
      <c r="J28" s="252">
        <v>0</v>
      </c>
      <c r="K28" s="152">
        <f t="shared" si="0"/>
        <v>0</v>
      </c>
    </row>
    <row r="29" spans="1:11" s="12" customFormat="1" ht="22.5" outlineLevel="5">
      <c r="A29" s="18" t="s">
        <v>32</v>
      </c>
      <c r="B29" s="129" t="s">
        <v>30</v>
      </c>
      <c r="C29" s="129" t="s">
        <v>35</v>
      </c>
      <c r="D29" s="129" t="s">
        <v>36</v>
      </c>
      <c r="E29" s="129" t="s">
        <v>33</v>
      </c>
      <c r="F29" s="75" t="s">
        <v>330</v>
      </c>
      <c r="G29" s="75" t="s">
        <v>39</v>
      </c>
      <c r="H29" s="228">
        <v>76000</v>
      </c>
      <c r="I29" s="282">
        <v>0</v>
      </c>
      <c r="J29" s="252">
        <v>0</v>
      </c>
      <c r="K29" s="152">
        <f t="shared" si="0"/>
        <v>0</v>
      </c>
    </row>
    <row r="30" spans="1:11" s="12" customFormat="1" ht="36" outlineLevel="5">
      <c r="A30" s="13" t="s">
        <v>40</v>
      </c>
      <c r="B30" s="129" t="s">
        <v>30</v>
      </c>
      <c r="C30" s="129" t="s">
        <v>35</v>
      </c>
      <c r="D30" s="129" t="s">
        <v>36</v>
      </c>
      <c r="E30" s="129" t="s">
        <v>41</v>
      </c>
      <c r="F30" s="75" t="s">
        <v>330</v>
      </c>
      <c r="G30" s="75" t="s">
        <v>38</v>
      </c>
      <c r="H30" s="228">
        <v>66000</v>
      </c>
      <c r="I30" s="282">
        <v>0</v>
      </c>
      <c r="J30" s="252">
        <v>0</v>
      </c>
      <c r="K30" s="152">
        <f t="shared" si="0"/>
        <v>0</v>
      </c>
    </row>
    <row r="31" spans="1:11" s="12" customFormat="1" ht="36" outlineLevel="5">
      <c r="A31" s="13" t="s">
        <v>40</v>
      </c>
      <c r="B31" s="129" t="s">
        <v>30</v>
      </c>
      <c r="C31" s="129" t="s">
        <v>35</v>
      </c>
      <c r="D31" s="129" t="s">
        <v>36</v>
      </c>
      <c r="E31" s="129" t="s">
        <v>41</v>
      </c>
      <c r="F31" s="75" t="s">
        <v>330</v>
      </c>
      <c r="G31" s="75" t="s">
        <v>39</v>
      </c>
      <c r="H31" s="228">
        <v>1254000</v>
      </c>
      <c r="I31" s="282">
        <v>0</v>
      </c>
      <c r="J31" s="252">
        <v>0</v>
      </c>
      <c r="K31" s="152">
        <f t="shared" si="0"/>
        <v>0</v>
      </c>
    </row>
    <row r="32" spans="1:11" s="11" customFormat="1" ht="39.75" customHeight="1" outlineLevel="3">
      <c r="A32" s="159" t="s">
        <v>42</v>
      </c>
      <c r="B32" s="131" t="s">
        <v>30</v>
      </c>
      <c r="C32" s="131" t="s">
        <v>29</v>
      </c>
      <c r="D32" s="131" t="s">
        <v>43</v>
      </c>
      <c r="E32" s="131" t="s">
        <v>31</v>
      </c>
      <c r="F32" s="160"/>
      <c r="G32" s="160"/>
      <c r="H32" s="231">
        <f>SUM(H33)</f>
        <v>1379130</v>
      </c>
      <c r="I32" s="285">
        <f>SUM(I33)</f>
        <v>114900</v>
      </c>
      <c r="J32" s="255">
        <f>SUM(J33)</f>
        <v>0</v>
      </c>
      <c r="K32" s="43">
        <f>SUM(K33)</f>
        <v>114900</v>
      </c>
    </row>
    <row r="33" spans="1:11" s="12" customFormat="1" outlineLevel="5">
      <c r="A33" s="18" t="s">
        <v>32</v>
      </c>
      <c r="B33" s="129" t="s">
        <v>30</v>
      </c>
      <c r="C33" s="129" t="s">
        <v>29</v>
      </c>
      <c r="D33" s="129" t="s">
        <v>43</v>
      </c>
      <c r="E33" s="129" t="s">
        <v>33</v>
      </c>
      <c r="F33" s="72"/>
      <c r="G33" s="72"/>
      <c r="H33" s="228">
        <v>1379130</v>
      </c>
      <c r="I33" s="282">
        <v>114900</v>
      </c>
      <c r="J33" s="252">
        <v>0</v>
      </c>
      <c r="K33" s="152">
        <f t="shared" si="0"/>
        <v>114900</v>
      </c>
    </row>
    <row r="34" spans="1:11" s="11" customFormat="1" ht="53.25" customHeight="1" outlineLevel="3">
      <c r="A34" s="161" t="s">
        <v>44</v>
      </c>
      <c r="B34" s="131" t="s">
        <v>30</v>
      </c>
      <c r="C34" s="131" t="s">
        <v>29</v>
      </c>
      <c r="D34" s="131" t="s">
        <v>45</v>
      </c>
      <c r="E34" s="131" t="s">
        <v>31</v>
      </c>
      <c r="F34" s="160"/>
      <c r="G34" s="160"/>
      <c r="H34" s="231">
        <f>SUM(H35:H36)</f>
        <v>1056310</v>
      </c>
      <c r="I34" s="285">
        <f>SUM(I35:I36)</f>
        <v>88000</v>
      </c>
      <c r="J34" s="255">
        <f>SUM(J35:J36)</f>
        <v>0</v>
      </c>
      <c r="K34" s="43">
        <f>SUM(K35:K36)</f>
        <v>88000</v>
      </c>
    </row>
    <row r="35" spans="1:11" s="12" customFormat="1" outlineLevel="5">
      <c r="A35" s="18" t="s">
        <v>32</v>
      </c>
      <c r="B35" s="129" t="s">
        <v>30</v>
      </c>
      <c r="C35" s="129" t="s">
        <v>29</v>
      </c>
      <c r="D35" s="129" t="s">
        <v>45</v>
      </c>
      <c r="E35" s="129" t="s">
        <v>33</v>
      </c>
      <c r="F35" s="72"/>
      <c r="G35" s="72"/>
      <c r="H35" s="228">
        <v>5260</v>
      </c>
      <c r="I35" s="282">
        <v>400</v>
      </c>
      <c r="J35" s="252">
        <v>0</v>
      </c>
      <c r="K35" s="152">
        <f t="shared" si="0"/>
        <v>400</v>
      </c>
    </row>
    <row r="36" spans="1:11" s="12" customFormat="1" ht="36" outlineLevel="5">
      <c r="A36" s="13" t="s">
        <v>40</v>
      </c>
      <c r="B36" s="129" t="s">
        <v>30</v>
      </c>
      <c r="C36" s="129" t="s">
        <v>29</v>
      </c>
      <c r="D36" s="129" t="s">
        <v>45</v>
      </c>
      <c r="E36" s="129" t="s">
        <v>41</v>
      </c>
      <c r="F36" s="72"/>
      <c r="G36" s="72"/>
      <c r="H36" s="228">
        <v>1051050</v>
      </c>
      <c r="I36" s="282">
        <v>87600</v>
      </c>
      <c r="J36" s="252">
        <v>0</v>
      </c>
      <c r="K36" s="152">
        <f t="shared" si="0"/>
        <v>87600</v>
      </c>
    </row>
    <row r="37" spans="1:11" s="11" customFormat="1" ht="36" outlineLevel="3">
      <c r="A37" s="159" t="s">
        <v>46</v>
      </c>
      <c r="B37" s="131" t="s">
        <v>30</v>
      </c>
      <c r="C37" s="131" t="s">
        <v>29</v>
      </c>
      <c r="D37" s="131" t="s">
        <v>47</v>
      </c>
      <c r="E37" s="131" t="s">
        <v>31</v>
      </c>
      <c r="F37" s="160"/>
      <c r="G37" s="160"/>
      <c r="H37" s="231">
        <f>SUM(H38:H39)</f>
        <v>657010</v>
      </c>
      <c r="I37" s="285">
        <f>SUM(I38:I39)</f>
        <v>0</v>
      </c>
      <c r="J37" s="255">
        <f>SUM(J38:J39)</f>
        <v>0</v>
      </c>
      <c r="K37" s="43">
        <f>SUM(K38:K39)</f>
        <v>0</v>
      </c>
    </row>
    <row r="38" spans="1:11" s="12" customFormat="1" outlineLevel="5">
      <c r="A38" s="18" t="s">
        <v>32</v>
      </c>
      <c r="B38" s="129" t="s">
        <v>30</v>
      </c>
      <c r="C38" s="129" t="s">
        <v>29</v>
      </c>
      <c r="D38" s="129" t="s">
        <v>47</v>
      </c>
      <c r="E38" s="129" t="s">
        <v>33</v>
      </c>
      <c r="F38" s="72"/>
      <c r="G38" s="72"/>
      <c r="H38" s="228">
        <v>3270</v>
      </c>
      <c r="I38" s="282">
        <v>0</v>
      </c>
      <c r="J38" s="252">
        <v>0</v>
      </c>
      <c r="K38" s="152">
        <f t="shared" si="0"/>
        <v>0</v>
      </c>
    </row>
    <row r="39" spans="1:11" s="12" customFormat="1" ht="36" outlineLevel="5">
      <c r="A39" s="13" t="s">
        <v>40</v>
      </c>
      <c r="B39" s="129" t="s">
        <v>30</v>
      </c>
      <c r="C39" s="129" t="s">
        <v>29</v>
      </c>
      <c r="D39" s="129" t="s">
        <v>47</v>
      </c>
      <c r="E39" s="129" t="s">
        <v>41</v>
      </c>
      <c r="F39" s="72"/>
      <c r="G39" s="72"/>
      <c r="H39" s="228">
        <v>653740</v>
      </c>
      <c r="I39" s="282">
        <v>0</v>
      </c>
      <c r="J39" s="252">
        <v>0</v>
      </c>
      <c r="K39" s="152">
        <f t="shared" si="0"/>
        <v>0</v>
      </c>
    </row>
    <row r="40" spans="1:11" s="11" customFormat="1" ht="48" outlineLevel="3">
      <c r="A40" s="159" t="s">
        <v>48</v>
      </c>
      <c r="B40" s="131" t="s">
        <v>30</v>
      </c>
      <c r="C40" s="131" t="s">
        <v>29</v>
      </c>
      <c r="D40" s="131" t="s">
        <v>49</v>
      </c>
      <c r="E40" s="131" t="s">
        <v>31</v>
      </c>
      <c r="F40" s="160"/>
      <c r="G40" s="160"/>
      <c r="H40" s="231">
        <f>SUM(H41:H42)</f>
        <v>355770</v>
      </c>
      <c r="I40" s="285">
        <f>SUM(I41:I42)</f>
        <v>29650</v>
      </c>
      <c r="J40" s="255">
        <f>SUM(J41:J42)</f>
        <v>-12030</v>
      </c>
      <c r="K40" s="43">
        <f>SUM(K41:K42)</f>
        <v>41680</v>
      </c>
    </row>
    <row r="41" spans="1:11" s="12" customFormat="1" outlineLevel="5">
      <c r="A41" s="18" t="s">
        <v>32</v>
      </c>
      <c r="B41" s="129" t="s">
        <v>30</v>
      </c>
      <c r="C41" s="129" t="s">
        <v>29</v>
      </c>
      <c r="D41" s="129" t="s">
        <v>49</v>
      </c>
      <c r="E41" s="129" t="s">
        <v>33</v>
      </c>
      <c r="F41" s="72"/>
      <c r="G41" s="72"/>
      <c r="H41" s="228">
        <v>1770</v>
      </c>
      <c r="I41" s="282">
        <v>150</v>
      </c>
      <c r="J41" s="252">
        <v>-30</v>
      </c>
      <c r="K41" s="152">
        <f t="shared" si="0"/>
        <v>180</v>
      </c>
    </row>
    <row r="42" spans="1:11" s="12" customFormat="1" ht="36" outlineLevel="5">
      <c r="A42" s="13" t="s">
        <v>40</v>
      </c>
      <c r="B42" s="129" t="s">
        <v>30</v>
      </c>
      <c r="C42" s="129" t="s">
        <v>29</v>
      </c>
      <c r="D42" s="129" t="s">
        <v>49</v>
      </c>
      <c r="E42" s="129" t="s">
        <v>41</v>
      </c>
      <c r="F42" s="72"/>
      <c r="G42" s="72"/>
      <c r="H42" s="228">
        <v>354000</v>
      </c>
      <c r="I42" s="282">
        <v>29500</v>
      </c>
      <c r="J42" s="252">
        <v>-12000</v>
      </c>
      <c r="K42" s="152">
        <f t="shared" si="0"/>
        <v>41500</v>
      </c>
    </row>
    <row r="43" spans="1:11" s="11" customFormat="1" ht="24" outlineLevel="3">
      <c r="A43" s="159" t="s">
        <v>28</v>
      </c>
      <c r="B43" s="131" t="s">
        <v>30</v>
      </c>
      <c r="C43" s="131" t="s">
        <v>29</v>
      </c>
      <c r="D43" s="131" t="s">
        <v>50</v>
      </c>
      <c r="E43" s="131" t="s">
        <v>31</v>
      </c>
      <c r="F43" s="160"/>
      <c r="G43" s="160"/>
      <c r="H43" s="231">
        <f>SUM(H44:H45)</f>
        <v>18285980</v>
      </c>
      <c r="I43" s="285">
        <f>SUM(I44:I45)</f>
        <v>1219100</v>
      </c>
      <c r="J43" s="255">
        <f>SUM(J44:J45)</f>
        <v>-2911.2</v>
      </c>
      <c r="K43" s="43">
        <f>SUM(K44:K45)</f>
        <v>1222011.2</v>
      </c>
    </row>
    <row r="44" spans="1:11" s="12" customFormat="1" outlineLevel="5">
      <c r="A44" s="18" t="s">
        <v>32</v>
      </c>
      <c r="B44" s="129" t="s">
        <v>30</v>
      </c>
      <c r="C44" s="129" t="s">
        <v>29</v>
      </c>
      <c r="D44" s="129" t="s">
        <v>50</v>
      </c>
      <c r="E44" s="129" t="s">
        <v>33</v>
      </c>
      <c r="F44" s="72"/>
      <c r="G44" s="72"/>
      <c r="H44" s="228">
        <v>90980</v>
      </c>
      <c r="I44" s="282">
        <v>6100</v>
      </c>
      <c r="J44" s="252">
        <v>-2911.2</v>
      </c>
      <c r="K44" s="152">
        <f t="shared" si="0"/>
        <v>9011.2000000000007</v>
      </c>
    </row>
    <row r="45" spans="1:11" s="12" customFormat="1" ht="36" outlineLevel="5">
      <c r="A45" s="13" t="s">
        <v>40</v>
      </c>
      <c r="B45" s="129" t="s">
        <v>30</v>
      </c>
      <c r="C45" s="129" t="s">
        <v>29</v>
      </c>
      <c r="D45" s="129" t="s">
        <v>50</v>
      </c>
      <c r="E45" s="129" t="s">
        <v>41</v>
      </c>
      <c r="F45" s="72"/>
      <c r="G45" s="72"/>
      <c r="H45" s="228">
        <v>18195000</v>
      </c>
      <c r="I45" s="282">
        <v>1213000</v>
      </c>
      <c r="J45" s="252">
        <v>0</v>
      </c>
      <c r="K45" s="152">
        <f t="shared" si="0"/>
        <v>1213000</v>
      </c>
    </row>
    <row r="46" spans="1:11" s="11" customFormat="1" ht="39" customHeight="1" outlineLevel="3">
      <c r="A46" s="159" t="s">
        <v>51</v>
      </c>
      <c r="B46" s="131" t="s">
        <v>30</v>
      </c>
      <c r="C46" s="131" t="s">
        <v>29</v>
      </c>
      <c r="D46" s="131" t="s">
        <v>52</v>
      </c>
      <c r="E46" s="131" t="s">
        <v>31</v>
      </c>
      <c r="F46" s="160"/>
      <c r="G46" s="160"/>
      <c r="H46" s="231">
        <f>SUM(H47)</f>
        <v>1526000</v>
      </c>
      <c r="I46" s="285">
        <f>SUM(I47)</f>
        <v>127200</v>
      </c>
      <c r="J46" s="255">
        <f>SUM(J47)</f>
        <v>0</v>
      </c>
      <c r="K46" s="43">
        <f>SUM(K47)</f>
        <v>127200</v>
      </c>
    </row>
    <row r="47" spans="1:11" s="12" customFormat="1" ht="60" outlineLevel="5">
      <c r="A47" s="18" t="s">
        <v>53</v>
      </c>
      <c r="B47" s="129" t="s">
        <v>30</v>
      </c>
      <c r="C47" s="129" t="s">
        <v>29</v>
      </c>
      <c r="D47" s="129" t="s">
        <v>52</v>
      </c>
      <c r="E47" s="129" t="s">
        <v>54</v>
      </c>
      <c r="F47" s="72"/>
      <c r="G47" s="72"/>
      <c r="H47" s="228">
        <v>1526000</v>
      </c>
      <c r="I47" s="282">
        <v>127200</v>
      </c>
      <c r="J47" s="252">
        <v>0</v>
      </c>
      <c r="K47" s="152">
        <f t="shared" si="0"/>
        <v>127200</v>
      </c>
    </row>
    <row r="48" spans="1:11" s="11" customFormat="1" ht="60" outlineLevel="3">
      <c r="A48" s="159" t="s">
        <v>55</v>
      </c>
      <c r="B48" s="131" t="s">
        <v>30</v>
      </c>
      <c r="C48" s="131" t="s">
        <v>29</v>
      </c>
      <c r="D48" s="131" t="s">
        <v>56</v>
      </c>
      <c r="E48" s="131" t="s">
        <v>31</v>
      </c>
      <c r="F48" s="160"/>
      <c r="G48" s="160"/>
      <c r="H48" s="231">
        <f>SUM(H49)</f>
        <v>600000</v>
      </c>
      <c r="I48" s="285">
        <f>SUM(I49)</f>
        <v>0</v>
      </c>
      <c r="J48" s="255">
        <f>SUM(J49)</f>
        <v>0</v>
      </c>
      <c r="K48" s="43">
        <f>SUM(K49)</f>
        <v>0</v>
      </c>
    </row>
    <row r="49" spans="1:11" s="12" customFormat="1" outlineLevel="5">
      <c r="A49" s="18" t="s">
        <v>32</v>
      </c>
      <c r="B49" s="129" t="s">
        <v>30</v>
      </c>
      <c r="C49" s="129" t="s">
        <v>29</v>
      </c>
      <c r="D49" s="129" t="s">
        <v>56</v>
      </c>
      <c r="E49" s="129" t="s">
        <v>33</v>
      </c>
      <c r="F49" s="72"/>
      <c r="G49" s="72"/>
      <c r="H49" s="228">
        <v>600000</v>
      </c>
      <c r="I49" s="282">
        <v>0</v>
      </c>
      <c r="J49" s="252">
        <v>0</v>
      </c>
      <c r="K49" s="152">
        <f t="shared" si="0"/>
        <v>0</v>
      </c>
    </row>
    <row r="50" spans="1:11" s="11" customFormat="1" ht="49.5" customHeight="1" outlineLevel="3">
      <c r="A50" s="159" t="s">
        <v>57</v>
      </c>
      <c r="B50" s="131" t="s">
        <v>30</v>
      </c>
      <c r="C50" s="131" t="s">
        <v>29</v>
      </c>
      <c r="D50" s="131" t="s">
        <v>58</v>
      </c>
      <c r="E50" s="131" t="s">
        <v>31</v>
      </c>
      <c r="F50" s="160"/>
      <c r="G50" s="160"/>
      <c r="H50" s="231">
        <f>SUM(H51)</f>
        <v>4796690</v>
      </c>
      <c r="I50" s="285">
        <f>SUM(I51)</f>
        <v>399700</v>
      </c>
      <c r="J50" s="255">
        <f>SUM(J51)</f>
        <v>0</v>
      </c>
      <c r="K50" s="43">
        <f>SUM(K51)</f>
        <v>399700</v>
      </c>
    </row>
    <row r="51" spans="1:11" s="12" customFormat="1" ht="60" outlineLevel="5">
      <c r="A51" s="18" t="s">
        <v>53</v>
      </c>
      <c r="B51" s="129" t="s">
        <v>30</v>
      </c>
      <c r="C51" s="129" t="s">
        <v>29</v>
      </c>
      <c r="D51" s="129" t="s">
        <v>58</v>
      </c>
      <c r="E51" s="129" t="s">
        <v>54</v>
      </c>
      <c r="F51" s="72"/>
      <c r="G51" s="72"/>
      <c r="H51" s="228">
        <v>4796690</v>
      </c>
      <c r="I51" s="282">
        <v>399700</v>
      </c>
      <c r="J51" s="252">
        <v>0</v>
      </c>
      <c r="K51" s="152">
        <f t="shared" si="0"/>
        <v>399700</v>
      </c>
    </row>
    <row r="52" spans="1:11" s="11" customFormat="1" ht="96" outlineLevel="3">
      <c r="A52" s="159" t="s">
        <v>247</v>
      </c>
      <c r="B52" s="131" t="s">
        <v>30</v>
      </c>
      <c r="C52" s="131" t="s">
        <v>29</v>
      </c>
      <c r="D52" s="131" t="s">
        <v>288</v>
      </c>
      <c r="E52" s="131" t="s">
        <v>31</v>
      </c>
      <c r="F52" s="160"/>
      <c r="G52" s="160"/>
      <c r="H52" s="231">
        <f>SUM(H53)</f>
        <v>1209140</v>
      </c>
      <c r="I52" s="285">
        <f>SUM(I53)</f>
        <v>100800</v>
      </c>
      <c r="J52" s="255">
        <f>SUM(J53)</f>
        <v>0</v>
      </c>
      <c r="K52" s="43">
        <f>SUM(K53)</f>
        <v>100800</v>
      </c>
    </row>
    <row r="53" spans="1:11" s="12" customFormat="1" ht="60" outlineLevel="5">
      <c r="A53" s="18" t="s">
        <v>53</v>
      </c>
      <c r="B53" s="129" t="s">
        <v>30</v>
      </c>
      <c r="C53" s="129" t="s">
        <v>29</v>
      </c>
      <c r="D53" s="129" t="s">
        <v>288</v>
      </c>
      <c r="E53" s="129" t="s">
        <v>54</v>
      </c>
      <c r="F53" s="72"/>
      <c r="G53" s="72"/>
      <c r="H53" s="228">
        <v>1209140</v>
      </c>
      <c r="I53" s="282">
        <v>100800</v>
      </c>
      <c r="J53" s="252">
        <v>0</v>
      </c>
      <c r="K53" s="152">
        <f t="shared" si="0"/>
        <v>100800</v>
      </c>
    </row>
    <row r="54" spans="1:11" s="11" customFormat="1" ht="84" outlineLevel="3">
      <c r="A54" s="159" t="s">
        <v>248</v>
      </c>
      <c r="B54" s="131" t="s">
        <v>30</v>
      </c>
      <c r="C54" s="131" t="s">
        <v>29</v>
      </c>
      <c r="D54" s="131" t="s">
        <v>289</v>
      </c>
      <c r="E54" s="131" t="s">
        <v>31</v>
      </c>
      <c r="F54" s="160"/>
      <c r="G54" s="160"/>
      <c r="H54" s="231">
        <f>SUM(H55)</f>
        <v>7765080</v>
      </c>
      <c r="I54" s="285">
        <f>SUM(I55)</f>
        <v>647100</v>
      </c>
      <c r="J54" s="255">
        <f>SUM(J55)</f>
        <v>0</v>
      </c>
      <c r="K54" s="43">
        <f>SUM(K55)</f>
        <v>647100</v>
      </c>
    </row>
    <row r="55" spans="1:11" s="12" customFormat="1" ht="60" outlineLevel="5">
      <c r="A55" s="18" t="s">
        <v>53</v>
      </c>
      <c r="B55" s="129" t="s">
        <v>30</v>
      </c>
      <c r="C55" s="129" t="s">
        <v>29</v>
      </c>
      <c r="D55" s="129" t="s">
        <v>289</v>
      </c>
      <c r="E55" s="129" t="s">
        <v>54</v>
      </c>
      <c r="F55" s="72"/>
      <c r="G55" s="72"/>
      <c r="H55" s="228">
        <v>7765080</v>
      </c>
      <c r="I55" s="282">
        <v>647100</v>
      </c>
      <c r="J55" s="252">
        <v>0</v>
      </c>
      <c r="K55" s="152">
        <f t="shared" si="0"/>
        <v>647100</v>
      </c>
    </row>
    <row r="56" spans="1:11" s="11" customFormat="1" ht="48" outlineLevel="3">
      <c r="A56" s="159" t="s">
        <v>59</v>
      </c>
      <c r="B56" s="131" t="s">
        <v>30</v>
      </c>
      <c r="C56" s="131" t="s">
        <v>29</v>
      </c>
      <c r="D56" s="131" t="s">
        <v>60</v>
      </c>
      <c r="E56" s="131" t="s">
        <v>31</v>
      </c>
      <c r="F56" s="160"/>
      <c r="G56" s="160"/>
      <c r="H56" s="231">
        <f>SUM(H57)</f>
        <v>17200000</v>
      </c>
      <c r="I56" s="285">
        <f>SUM(I57)</f>
        <v>0</v>
      </c>
      <c r="J56" s="255">
        <f>SUM(J57)</f>
        <v>0</v>
      </c>
      <c r="K56" s="43">
        <f>SUM(K57)</f>
        <v>0</v>
      </c>
    </row>
    <row r="57" spans="1:11" s="12" customFormat="1" ht="24" outlineLevel="5">
      <c r="A57" s="18" t="s">
        <v>61</v>
      </c>
      <c r="B57" s="129" t="s">
        <v>30</v>
      </c>
      <c r="C57" s="129" t="s">
        <v>29</v>
      </c>
      <c r="D57" s="129" t="s">
        <v>60</v>
      </c>
      <c r="E57" s="129" t="s">
        <v>62</v>
      </c>
      <c r="F57" s="72"/>
      <c r="G57" s="72"/>
      <c r="H57" s="228">
        <v>17200000</v>
      </c>
      <c r="I57" s="282">
        <v>0</v>
      </c>
      <c r="J57" s="252">
        <v>0</v>
      </c>
      <c r="K57" s="152">
        <f t="shared" si="0"/>
        <v>0</v>
      </c>
    </row>
    <row r="58" spans="1:11" s="11" customFormat="1" ht="36" outlineLevel="3">
      <c r="A58" s="159" t="s">
        <v>63</v>
      </c>
      <c r="B58" s="131" t="s">
        <v>30</v>
      </c>
      <c r="C58" s="131" t="s">
        <v>29</v>
      </c>
      <c r="D58" s="131" t="s">
        <v>64</v>
      </c>
      <c r="E58" s="131" t="s">
        <v>31</v>
      </c>
      <c r="F58" s="160"/>
      <c r="G58" s="160"/>
      <c r="H58" s="231">
        <f>SUM(H59)</f>
        <v>9250000</v>
      </c>
      <c r="I58" s="285">
        <f>SUM(I59)</f>
        <v>354200</v>
      </c>
      <c r="J58" s="255">
        <f>SUM(J59)</f>
        <v>0</v>
      </c>
      <c r="K58" s="43">
        <f>SUM(K59)</f>
        <v>354200</v>
      </c>
    </row>
    <row r="59" spans="1:11" s="12" customFormat="1" outlineLevel="5">
      <c r="A59" s="18" t="s">
        <v>32</v>
      </c>
      <c r="B59" s="129" t="s">
        <v>30</v>
      </c>
      <c r="C59" s="129" t="s">
        <v>29</v>
      </c>
      <c r="D59" s="129" t="s">
        <v>64</v>
      </c>
      <c r="E59" s="129" t="s">
        <v>33</v>
      </c>
      <c r="F59" s="72"/>
      <c r="G59" s="72"/>
      <c r="H59" s="228">
        <v>9250000</v>
      </c>
      <c r="I59" s="282">
        <v>354200</v>
      </c>
      <c r="J59" s="252">
        <v>0</v>
      </c>
      <c r="K59" s="152">
        <f t="shared" si="0"/>
        <v>354200</v>
      </c>
    </row>
    <row r="60" spans="1:11" s="11" customFormat="1" ht="62.25" hidden="1" customHeight="1" outlineLevel="3">
      <c r="A60" s="14" t="s">
        <v>65</v>
      </c>
      <c r="B60" s="131" t="s">
        <v>30</v>
      </c>
      <c r="C60" s="131" t="s">
        <v>29</v>
      </c>
      <c r="D60" s="131" t="s">
        <v>66</v>
      </c>
      <c r="E60" s="131" t="s">
        <v>31</v>
      </c>
      <c r="F60" s="160"/>
      <c r="G60" s="160"/>
      <c r="H60" s="231">
        <f>SUM(H61)</f>
        <v>0</v>
      </c>
      <c r="I60" s="285">
        <f>SUM(I61)</f>
        <v>0</v>
      </c>
      <c r="J60" s="255">
        <f>SUM(J61)</f>
        <v>0</v>
      </c>
      <c r="K60" s="120">
        <f>I60-J60</f>
        <v>0</v>
      </c>
    </row>
    <row r="61" spans="1:11" s="12" customFormat="1" ht="24" hidden="1" outlineLevel="5">
      <c r="A61" s="15" t="s">
        <v>67</v>
      </c>
      <c r="B61" s="129" t="s">
        <v>30</v>
      </c>
      <c r="C61" s="129" t="s">
        <v>29</v>
      </c>
      <c r="D61" s="133" t="s">
        <v>66</v>
      </c>
      <c r="E61" s="129" t="s">
        <v>33</v>
      </c>
      <c r="F61" s="72"/>
      <c r="G61" s="72"/>
      <c r="H61" s="228">
        <v>0</v>
      </c>
      <c r="I61" s="282">
        <v>0</v>
      </c>
      <c r="J61" s="252">
        <v>0</v>
      </c>
      <c r="K61" s="120">
        <f t="shared" si="0"/>
        <v>0</v>
      </c>
    </row>
    <row r="62" spans="1:11" s="11" customFormat="1" outlineLevel="3" collapsed="1">
      <c r="A62" s="159" t="s">
        <v>68</v>
      </c>
      <c r="B62" s="131" t="s">
        <v>30</v>
      </c>
      <c r="C62" s="131" t="s">
        <v>29</v>
      </c>
      <c r="D62" s="131" t="s">
        <v>69</v>
      </c>
      <c r="E62" s="131" t="s">
        <v>31</v>
      </c>
      <c r="F62" s="160"/>
      <c r="G62" s="160"/>
      <c r="H62" s="231">
        <f>SUM(H63:H64)</f>
        <v>1020100</v>
      </c>
      <c r="I62" s="285">
        <f>SUM(I63:I64)</f>
        <v>85000</v>
      </c>
      <c r="J62" s="255">
        <f>SUM(J63:J64)</f>
        <v>-83.5</v>
      </c>
      <c r="K62" s="43">
        <f>SUM(K63:K64)</f>
        <v>85083.5</v>
      </c>
    </row>
    <row r="63" spans="1:11" s="12" customFormat="1" outlineLevel="5">
      <c r="A63" s="18" t="s">
        <v>32</v>
      </c>
      <c r="B63" s="129" t="s">
        <v>30</v>
      </c>
      <c r="C63" s="129" t="s">
        <v>29</v>
      </c>
      <c r="D63" s="129" t="s">
        <v>69</v>
      </c>
      <c r="E63" s="129" t="s">
        <v>33</v>
      </c>
      <c r="F63" s="72"/>
      <c r="G63" s="72"/>
      <c r="H63" s="228">
        <v>5100</v>
      </c>
      <c r="I63" s="282">
        <v>400</v>
      </c>
      <c r="J63" s="252">
        <v>-83.5</v>
      </c>
      <c r="K63" s="152">
        <f t="shared" si="0"/>
        <v>483.5</v>
      </c>
    </row>
    <row r="64" spans="1:11" s="12" customFormat="1" ht="36" outlineLevel="5">
      <c r="A64" s="18" t="s">
        <v>70</v>
      </c>
      <c r="B64" s="129" t="s">
        <v>30</v>
      </c>
      <c r="C64" s="129" t="s">
        <v>29</v>
      </c>
      <c r="D64" s="129" t="s">
        <v>69</v>
      </c>
      <c r="E64" s="129" t="s">
        <v>41</v>
      </c>
      <c r="F64" s="72"/>
      <c r="G64" s="72"/>
      <c r="H64" s="228">
        <v>1015000</v>
      </c>
      <c r="I64" s="282">
        <v>84600</v>
      </c>
      <c r="J64" s="252">
        <v>0</v>
      </c>
      <c r="K64" s="152">
        <f t="shared" si="0"/>
        <v>84600</v>
      </c>
    </row>
    <row r="65" spans="1:11" s="11" customFormat="1" ht="60" outlineLevel="3">
      <c r="A65" s="14" t="s">
        <v>71</v>
      </c>
      <c r="B65" s="132" t="s">
        <v>30</v>
      </c>
      <c r="C65" s="132" t="s">
        <v>29</v>
      </c>
      <c r="D65" s="132" t="s">
        <v>72</v>
      </c>
      <c r="E65" s="132" t="s">
        <v>31</v>
      </c>
      <c r="F65" s="160"/>
      <c r="G65" s="160"/>
      <c r="H65" s="231">
        <f>SUM(H66)</f>
        <v>558770</v>
      </c>
      <c r="I65" s="285">
        <f>SUM(I66)</f>
        <v>0</v>
      </c>
      <c r="J65" s="255">
        <f>SUM(J66)</f>
        <v>0</v>
      </c>
      <c r="K65" s="43">
        <f>SUM(K66)</f>
        <v>0</v>
      </c>
    </row>
    <row r="66" spans="1:11" s="12" customFormat="1" ht="24" outlineLevel="5">
      <c r="A66" s="15" t="s">
        <v>67</v>
      </c>
      <c r="B66" s="129" t="s">
        <v>30</v>
      </c>
      <c r="C66" s="129" t="s">
        <v>29</v>
      </c>
      <c r="D66" s="129" t="s">
        <v>72</v>
      </c>
      <c r="E66" s="129" t="s">
        <v>33</v>
      </c>
      <c r="F66" s="72"/>
      <c r="G66" s="72"/>
      <c r="H66" s="228">
        <v>558770</v>
      </c>
      <c r="I66" s="282">
        <v>0</v>
      </c>
      <c r="J66" s="252">
        <v>0</v>
      </c>
      <c r="K66" s="152">
        <f t="shared" si="0"/>
        <v>0</v>
      </c>
    </row>
    <row r="67" spans="1:11" s="11" customFormat="1" ht="48" outlineLevel="3">
      <c r="A67" s="159" t="s">
        <v>73</v>
      </c>
      <c r="B67" s="131" t="s">
        <v>30</v>
      </c>
      <c r="C67" s="131" t="s">
        <v>29</v>
      </c>
      <c r="D67" s="131" t="s">
        <v>74</v>
      </c>
      <c r="E67" s="131" t="s">
        <v>31</v>
      </c>
      <c r="F67" s="160"/>
      <c r="G67" s="160"/>
      <c r="H67" s="231">
        <f>SUM(H68)</f>
        <v>300000</v>
      </c>
      <c r="I67" s="285">
        <f>SUM(I68)</f>
        <v>0</v>
      </c>
      <c r="J67" s="255">
        <f>SUM(J68)</f>
        <v>0</v>
      </c>
      <c r="K67" s="43">
        <f>SUM(K68)</f>
        <v>0</v>
      </c>
    </row>
    <row r="68" spans="1:11" s="12" customFormat="1" outlineLevel="5">
      <c r="A68" s="18" t="s">
        <v>32</v>
      </c>
      <c r="B68" s="129" t="s">
        <v>30</v>
      </c>
      <c r="C68" s="129" t="s">
        <v>29</v>
      </c>
      <c r="D68" s="129" t="s">
        <v>74</v>
      </c>
      <c r="E68" s="129" t="s">
        <v>33</v>
      </c>
      <c r="F68" s="72"/>
      <c r="G68" s="72"/>
      <c r="H68" s="228">
        <v>300000</v>
      </c>
      <c r="I68" s="282">
        <v>0</v>
      </c>
      <c r="J68" s="252">
        <v>0</v>
      </c>
      <c r="K68" s="152">
        <f t="shared" si="0"/>
        <v>0</v>
      </c>
    </row>
    <row r="69" spans="1:11" s="11" customFormat="1" ht="25.5" customHeight="1" outlineLevel="3">
      <c r="A69" s="159" t="s">
        <v>75</v>
      </c>
      <c r="B69" s="131" t="s">
        <v>30</v>
      </c>
      <c r="C69" s="131" t="s">
        <v>29</v>
      </c>
      <c r="D69" s="131" t="s">
        <v>76</v>
      </c>
      <c r="E69" s="131" t="s">
        <v>31</v>
      </c>
      <c r="F69" s="160"/>
      <c r="G69" s="160"/>
      <c r="H69" s="231">
        <f>SUM(H70:H79)</f>
        <v>239182740</v>
      </c>
      <c r="I69" s="285">
        <f>SUM(I70:I79)</f>
        <v>21598031</v>
      </c>
      <c r="J69" s="255">
        <f>SUM(J70:J79)</f>
        <v>15518655.710000001</v>
      </c>
      <c r="K69" s="43">
        <f>SUM(K70:K79)</f>
        <v>6079375.29</v>
      </c>
    </row>
    <row r="70" spans="1:11" s="12" customFormat="1" outlineLevel="5">
      <c r="A70" s="18" t="s">
        <v>77</v>
      </c>
      <c r="B70" s="129" t="s">
        <v>30</v>
      </c>
      <c r="C70" s="129" t="s">
        <v>29</v>
      </c>
      <c r="D70" s="129" t="s">
        <v>76</v>
      </c>
      <c r="E70" s="129" t="s">
        <v>78</v>
      </c>
      <c r="F70" s="72"/>
      <c r="G70" s="72"/>
      <c r="H70" s="228">
        <v>166467018</v>
      </c>
      <c r="I70" s="282">
        <v>15255658</v>
      </c>
      <c r="J70" s="252">
        <v>12032946.76</v>
      </c>
      <c r="K70" s="152">
        <f t="shared" si="0"/>
        <v>3222711.24</v>
      </c>
    </row>
    <row r="71" spans="1:11" s="12" customFormat="1" ht="48" outlineLevel="5">
      <c r="A71" s="18" t="s">
        <v>79</v>
      </c>
      <c r="B71" s="129" t="s">
        <v>30</v>
      </c>
      <c r="C71" s="129" t="s">
        <v>29</v>
      </c>
      <c r="D71" s="129" t="s">
        <v>76</v>
      </c>
      <c r="E71" s="129" t="s">
        <v>80</v>
      </c>
      <c r="F71" s="72"/>
      <c r="G71" s="72"/>
      <c r="H71" s="228">
        <v>50273040</v>
      </c>
      <c r="I71" s="282">
        <v>4607173</v>
      </c>
      <c r="J71" s="252">
        <v>3432844.39</v>
      </c>
      <c r="K71" s="152">
        <f t="shared" si="0"/>
        <v>1174328.6099999999</v>
      </c>
    </row>
    <row r="72" spans="1:11" s="12" customFormat="1" ht="24" customHeight="1" outlineLevel="5">
      <c r="A72" s="18" t="s">
        <v>81</v>
      </c>
      <c r="B72" s="129" t="s">
        <v>30</v>
      </c>
      <c r="C72" s="129" t="s">
        <v>29</v>
      </c>
      <c r="D72" s="129" t="s">
        <v>76</v>
      </c>
      <c r="E72" s="129" t="s">
        <v>82</v>
      </c>
      <c r="F72" s="72"/>
      <c r="G72" s="72"/>
      <c r="H72" s="228">
        <v>2644780</v>
      </c>
      <c r="I72" s="282">
        <v>220400</v>
      </c>
      <c r="J72" s="252">
        <v>1500</v>
      </c>
      <c r="K72" s="152">
        <f t="shared" si="0"/>
        <v>218900</v>
      </c>
    </row>
    <row r="73" spans="1:11" s="12" customFormat="1" outlineLevel="5">
      <c r="A73" s="18" t="s">
        <v>32</v>
      </c>
      <c r="B73" s="129" t="s">
        <v>30</v>
      </c>
      <c r="C73" s="129" t="s">
        <v>29</v>
      </c>
      <c r="D73" s="129" t="s">
        <v>76</v>
      </c>
      <c r="E73" s="129" t="s">
        <v>33</v>
      </c>
      <c r="F73" s="72"/>
      <c r="G73" s="72"/>
      <c r="H73" s="228">
        <v>6785620</v>
      </c>
      <c r="I73" s="282">
        <v>540200</v>
      </c>
      <c r="J73" s="252">
        <v>2387.46</v>
      </c>
      <c r="K73" s="152">
        <f t="shared" si="0"/>
        <v>537812.54</v>
      </c>
    </row>
    <row r="74" spans="1:11" s="12" customFormat="1" outlineLevel="5">
      <c r="A74" s="18" t="s">
        <v>245</v>
      </c>
      <c r="B74" s="129" t="s">
        <v>30</v>
      </c>
      <c r="C74" s="129" t="s">
        <v>29</v>
      </c>
      <c r="D74" s="129" t="s">
        <v>76</v>
      </c>
      <c r="E74" s="129">
        <v>247</v>
      </c>
      <c r="F74" s="72"/>
      <c r="G74" s="72"/>
      <c r="H74" s="228">
        <v>4287322</v>
      </c>
      <c r="I74" s="282">
        <v>357300</v>
      </c>
      <c r="J74" s="252">
        <v>37574.1</v>
      </c>
      <c r="K74" s="152">
        <f t="shared" si="0"/>
        <v>319725.90000000002</v>
      </c>
    </row>
    <row r="75" spans="1:11" s="12" customFormat="1" ht="60" outlineLevel="5">
      <c r="A75" s="18" t="s">
        <v>83</v>
      </c>
      <c r="B75" s="129" t="s">
        <v>30</v>
      </c>
      <c r="C75" s="129" t="s">
        <v>29</v>
      </c>
      <c r="D75" s="129" t="s">
        <v>76</v>
      </c>
      <c r="E75" s="129" t="s">
        <v>84</v>
      </c>
      <c r="F75" s="72"/>
      <c r="G75" s="72"/>
      <c r="H75" s="228">
        <v>8037400</v>
      </c>
      <c r="I75" s="282">
        <v>568700</v>
      </c>
      <c r="J75" s="252">
        <v>0</v>
      </c>
      <c r="K75" s="152">
        <f t="shared" si="0"/>
        <v>568700</v>
      </c>
    </row>
    <row r="76" spans="1:11" s="12" customFormat="1" ht="36" outlineLevel="5">
      <c r="A76" s="37" t="s">
        <v>203</v>
      </c>
      <c r="B76" s="133" t="s">
        <v>30</v>
      </c>
      <c r="C76" s="133" t="s">
        <v>29</v>
      </c>
      <c r="D76" s="133" t="s">
        <v>76</v>
      </c>
      <c r="E76" s="133" t="s">
        <v>275</v>
      </c>
      <c r="F76" s="38"/>
      <c r="G76" s="38"/>
      <c r="H76" s="228">
        <v>0</v>
      </c>
      <c r="I76" s="282">
        <v>0</v>
      </c>
      <c r="J76" s="252">
        <v>0</v>
      </c>
      <c r="K76" s="152">
        <f t="shared" si="0"/>
        <v>0</v>
      </c>
    </row>
    <row r="77" spans="1:11" s="12" customFormat="1" ht="24" outlineLevel="5">
      <c r="A77" s="18" t="s">
        <v>85</v>
      </c>
      <c r="B77" s="129" t="s">
        <v>30</v>
      </c>
      <c r="C77" s="129" t="s">
        <v>29</v>
      </c>
      <c r="D77" s="129" t="s">
        <v>76</v>
      </c>
      <c r="E77" s="129" t="s">
        <v>86</v>
      </c>
      <c r="F77" s="72"/>
      <c r="G77" s="72"/>
      <c r="H77" s="228">
        <v>432166</v>
      </c>
      <c r="I77" s="282">
        <v>27300</v>
      </c>
      <c r="J77" s="252">
        <v>7830</v>
      </c>
      <c r="K77" s="152">
        <f t="shared" si="0"/>
        <v>19470</v>
      </c>
    </row>
    <row r="78" spans="1:11" s="12" customFormat="1" outlineLevel="5">
      <c r="A78" s="18" t="s">
        <v>87</v>
      </c>
      <c r="B78" s="129" t="s">
        <v>30</v>
      </c>
      <c r="C78" s="129" t="s">
        <v>29</v>
      </c>
      <c r="D78" s="129" t="s">
        <v>76</v>
      </c>
      <c r="E78" s="129" t="s">
        <v>88</v>
      </c>
      <c r="F78" s="72"/>
      <c r="G78" s="72"/>
      <c r="H78" s="228">
        <v>189741</v>
      </c>
      <c r="I78" s="282">
        <v>15800</v>
      </c>
      <c r="J78" s="252">
        <v>3573</v>
      </c>
      <c r="K78" s="152">
        <f t="shared" si="0"/>
        <v>12227</v>
      </c>
    </row>
    <row r="79" spans="1:11" s="12" customFormat="1" outlineLevel="5">
      <c r="A79" s="18" t="s">
        <v>89</v>
      </c>
      <c r="B79" s="129" t="s">
        <v>30</v>
      </c>
      <c r="C79" s="129" t="s">
        <v>29</v>
      </c>
      <c r="D79" s="129" t="s">
        <v>76</v>
      </c>
      <c r="E79" s="129">
        <v>853</v>
      </c>
      <c r="F79" s="72"/>
      <c r="G79" s="72"/>
      <c r="H79" s="228">
        <v>65653</v>
      </c>
      <c r="I79" s="282">
        <v>5500</v>
      </c>
      <c r="J79" s="252">
        <v>0</v>
      </c>
      <c r="K79" s="152">
        <f t="shared" si="0"/>
        <v>5500</v>
      </c>
    </row>
    <row r="80" spans="1:11" s="11" customFormat="1" ht="24" outlineLevel="3">
      <c r="A80" s="33" t="s">
        <v>314</v>
      </c>
      <c r="B80" s="132" t="s">
        <v>30</v>
      </c>
      <c r="C80" s="132" t="s">
        <v>29</v>
      </c>
      <c r="D80" s="132" t="s">
        <v>250</v>
      </c>
      <c r="E80" s="132" t="s">
        <v>31</v>
      </c>
      <c r="F80" s="169"/>
      <c r="G80" s="169"/>
      <c r="H80" s="323">
        <f>SUM(H81:H82)</f>
        <v>50000000</v>
      </c>
      <c r="I80" s="281">
        <f>SUM(I81:I82)</f>
        <v>0</v>
      </c>
      <c r="J80" s="324">
        <f>SUM(J81:J82)</f>
        <v>0</v>
      </c>
      <c r="K80" s="325">
        <f>SUM(K81:K82)</f>
        <v>0</v>
      </c>
    </row>
    <row r="81" spans="1:13" s="203" customFormat="1" ht="22.5" outlineLevel="5">
      <c r="A81" s="208" t="s">
        <v>32</v>
      </c>
      <c r="B81" s="209" t="s">
        <v>30</v>
      </c>
      <c r="C81" s="209" t="s">
        <v>29</v>
      </c>
      <c r="D81" s="209" t="s">
        <v>315</v>
      </c>
      <c r="E81" s="209" t="s">
        <v>33</v>
      </c>
      <c r="F81" s="210" t="s">
        <v>331</v>
      </c>
      <c r="G81" s="210" t="s">
        <v>38</v>
      </c>
      <c r="H81" s="233">
        <v>25000000</v>
      </c>
      <c r="I81" s="287">
        <v>0</v>
      </c>
      <c r="J81" s="256">
        <v>0</v>
      </c>
      <c r="K81" s="217">
        <f t="shared" ref="K81:K154" si="1">I81-J81</f>
        <v>0</v>
      </c>
    </row>
    <row r="82" spans="1:13" s="12" customFormat="1" ht="22.5" outlineLevel="5">
      <c r="A82" s="37" t="s">
        <v>32</v>
      </c>
      <c r="B82" s="133" t="s">
        <v>30</v>
      </c>
      <c r="C82" s="133" t="s">
        <v>29</v>
      </c>
      <c r="D82" s="133" t="s">
        <v>315</v>
      </c>
      <c r="E82" s="133" t="s">
        <v>33</v>
      </c>
      <c r="F82" s="322" t="s">
        <v>332</v>
      </c>
      <c r="G82" s="322" t="s">
        <v>39</v>
      </c>
      <c r="H82" s="242">
        <v>25000000</v>
      </c>
      <c r="I82" s="293">
        <v>0</v>
      </c>
      <c r="J82" s="265">
        <v>0</v>
      </c>
      <c r="K82" s="152">
        <f t="shared" si="1"/>
        <v>0</v>
      </c>
    </row>
    <row r="83" spans="1:13" s="11" customFormat="1" ht="60" hidden="1" outlineLevel="3">
      <c r="A83" s="92" t="s">
        <v>266</v>
      </c>
      <c r="B83" s="136" t="s">
        <v>30</v>
      </c>
      <c r="C83" s="136" t="s">
        <v>29</v>
      </c>
      <c r="D83" s="136" t="s">
        <v>267</v>
      </c>
      <c r="E83" s="136" t="s">
        <v>31</v>
      </c>
      <c r="F83" s="157"/>
      <c r="G83" s="157"/>
      <c r="H83" s="229">
        <f>SUM(H84:H91)</f>
        <v>0</v>
      </c>
      <c r="I83" s="283">
        <f>SUM(I84:I91)</f>
        <v>0</v>
      </c>
      <c r="J83" s="253">
        <f>SUM(J84:J91)</f>
        <v>0</v>
      </c>
      <c r="K83" s="120">
        <f t="shared" si="1"/>
        <v>0</v>
      </c>
    </row>
    <row r="84" spans="1:13" s="12" customFormat="1" hidden="1" outlineLevel="5">
      <c r="A84" s="78" t="s">
        <v>32</v>
      </c>
      <c r="B84" s="130" t="s">
        <v>30</v>
      </c>
      <c r="C84" s="130" t="s">
        <v>29</v>
      </c>
      <c r="D84" s="130" t="s">
        <v>267</v>
      </c>
      <c r="E84" s="130" t="s">
        <v>33</v>
      </c>
      <c r="F84" s="79"/>
      <c r="G84" s="79"/>
      <c r="H84" s="230">
        <v>0</v>
      </c>
      <c r="I84" s="284">
        <v>0</v>
      </c>
      <c r="J84" s="254">
        <v>0</v>
      </c>
      <c r="K84" s="120">
        <f t="shared" si="1"/>
        <v>0</v>
      </c>
      <c r="M84" s="17"/>
    </row>
    <row r="85" spans="1:13" s="12" customFormat="1" hidden="1" outlineLevel="5">
      <c r="A85" s="78" t="s">
        <v>32</v>
      </c>
      <c r="B85" s="130" t="s">
        <v>30</v>
      </c>
      <c r="C85" s="130" t="s">
        <v>29</v>
      </c>
      <c r="D85" s="130" t="s">
        <v>267</v>
      </c>
      <c r="E85" s="130" t="s">
        <v>33</v>
      </c>
      <c r="F85" s="158" t="s">
        <v>268</v>
      </c>
      <c r="G85" s="79"/>
      <c r="H85" s="230">
        <v>0</v>
      </c>
      <c r="I85" s="284">
        <v>0</v>
      </c>
      <c r="J85" s="254">
        <v>0</v>
      </c>
      <c r="K85" s="120">
        <f t="shared" si="1"/>
        <v>0</v>
      </c>
      <c r="M85" s="17"/>
    </row>
    <row r="86" spans="1:13" s="12" customFormat="1" hidden="1" outlineLevel="5">
      <c r="A86" s="78" t="s">
        <v>90</v>
      </c>
      <c r="B86" s="130" t="s">
        <v>30</v>
      </c>
      <c r="C86" s="130" t="s">
        <v>29</v>
      </c>
      <c r="D86" s="130" t="s">
        <v>267</v>
      </c>
      <c r="E86" s="130" t="s">
        <v>91</v>
      </c>
      <c r="F86" s="158"/>
      <c r="G86" s="79"/>
      <c r="H86" s="230">
        <v>0</v>
      </c>
      <c r="I86" s="284">
        <v>0</v>
      </c>
      <c r="J86" s="254">
        <v>0</v>
      </c>
      <c r="K86" s="120">
        <f t="shared" si="1"/>
        <v>0</v>
      </c>
      <c r="M86" s="17"/>
    </row>
    <row r="87" spans="1:13" s="12" customFormat="1" hidden="1" outlineLevel="5">
      <c r="A87" s="78" t="s">
        <v>90</v>
      </c>
      <c r="B87" s="130" t="s">
        <v>30</v>
      </c>
      <c r="C87" s="130" t="s">
        <v>29</v>
      </c>
      <c r="D87" s="130" t="s">
        <v>267</v>
      </c>
      <c r="E87" s="130" t="s">
        <v>91</v>
      </c>
      <c r="F87" s="158" t="s">
        <v>268</v>
      </c>
      <c r="G87" s="79"/>
      <c r="H87" s="230">
        <v>0</v>
      </c>
      <c r="I87" s="284">
        <v>0</v>
      </c>
      <c r="J87" s="254">
        <v>0</v>
      </c>
      <c r="K87" s="120">
        <f t="shared" si="1"/>
        <v>0</v>
      </c>
      <c r="M87" s="17"/>
    </row>
    <row r="88" spans="1:13" s="12" customFormat="1" ht="33.75" hidden="1" outlineLevel="5">
      <c r="A88" s="78" t="s">
        <v>32</v>
      </c>
      <c r="B88" s="130" t="s">
        <v>30</v>
      </c>
      <c r="C88" s="130" t="s">
        <v>29</v>
      </c>
      <c r="D88" s="130" t="s">
        <v>267</v>
      </c>
      <c r="E88" s="130" t="s">
        <v>33</v>
      </c>
      <c r="F88" s="79" t="s">
        <v>269</v>
      </c>
      <c r="G88" s="79" t="s">
        <v>38</v>
      </c>
      <c r="H88" s="230">
        <v>0</v>
      </c>
      <c r="I88" s="284">
        <v>0</v>
      </c>
      <c r="J88" s="254">
        <v>0</v>
      </c>
      <c r="K88" s="120">
        <f t="shared" si="1"/>
        <v>0</v>
      </c>
    </row>
    <row r="89" spans="1:13" s="12" customFormat="1" ht="33.75" hidden="1" outlineLevel="5">
      <c r="A89" s="78" t="s">
        <v>32</v>
      </c>
      <c r="B89" s="130" t="s">
        <v>30</v>
      </c>
      <c r="C89" s="130" t="s">
        <v>29</v>
      </c>
      <c r="D89" s="130" t="s">
        <v>267</v>
      </c>
      <c r="E89" s="130" t="s">
        <v>33</v>
      </c>
      <c r="F89" s="79" t="s">
        <v>269</v>
      </c>
      <c r="G89" s="79" t="s">
        <v>39</v>
      </c>
      <c r="H89" s="230">
        <v>0</v>
      </c>
      <c r="I89" s="284">
        <v>0</v>
      </c>
      <c r="J89" s="254">
        <v>0</v>
      </c>
      <c r="K89" s="120">
        <f t="shared" si="1"/>
        <v>0</v>
      </c>
    </row>
    <row r="90" spans="1:13" s="12" customFormat="1" ht="33.75" hidden="1" outlineLevel="5">
      <c r="A90" s="78" t="s">
        <v>90</v>
      </c>
      <c r="B90" s="130" t="s">
        <v>30</v>
      </c>
      <c r="C90" s="130" t="s">
        <v>29</v>
      </c>
      <c r="D90" s="130" t="s">
        <v>267</v>
      </c>
      <c r="E90" s="130" t="s">
        <v>91</v>
      </c>
      <c r="F90" s="79" t="s">
        <v>269</v>
      </c>
      <c r="G90" s="79" t="s">
        <v>38</v>
      </c>
      <c r="H90" s="230">
        <v>0</v>
      </c>
      <c r="I90" s="284">
        <v>0</v>
      </c>
      <c r="J90" s="254">
        <v>0</v>
      </c>
      <c r="K90" s="120">
        <f t="shared" si="1"/>
        <v>0</v>
      </c>
    </row>
    <row r="91" spans="1:13" s="12" customFormat="1" ht="33.75" hidden="1" outlineLevel="5">
      <c r="A91" s="78" t="s">
        <v>90</v>
      </c>
      <c r="B91" s="130" t="s">
        <v>30</v>
      </c>
      <c r="C91" s="130" t="s">
        <v>29</v>
      </c>
      <c r="D91" s="130" t="s">
        <v>267</v>
      </c>
      <c r="E91" s="130" t="s">
        <v>91</v>
      </c>
      <c r="F91" s="79" t="s">
        <v>269</v>
      </c>
      <c r="G91" s="79" t="s">
        <v>39</v>
      </c>
      <c r="H91" s="230">
        <v>0</v>
      </c>
      <c r="I91" s="284">
        <v>0</v>
      </c>
      <c r="J91" s="254">
        <v>0</v>
      </c>
      <c r="K91" s="120">
        <f t="shared" si="1"/>
        <v>0</v>
      </c>
    </row>
    <row r="92" spans="1:13" s="11" customFormat="1" ht="48" outlineLevel="3" collapsed="1">
      <c r="A92" s="159" t="s">
        <v>92</v>
      </c>
      <c r="B92" s="131" t="s">
        <v>30</v>
      </c>
      <c r="C92" s="131" t="s">
        <v>29</v>
      </c>
      <c r="D92" s="131" t="s">
        <v>93</v>
      </c>
      <c r="E92" s="131" t="s">
        <v>31</v>
      </c>
      <c r="F92" s="160"/>
      <c r="G92" s="160"/>
      <c r="H92" s="231">
        <f>SUM(H93)</f>
        <v>763000</v>
      </c>
      <c r="I92" s="285">
        <f>SUM(I93)</f>
        <v>63600</v>
      </c>
      <c r="J92" s="255">
        <f>SUM(J93)</f>
        <v>0</v>
      </c>
      <c r="K92" s="43">
        <f>SUM(K93)</f>
        <v>63600</v>
      </c>
    </row>
    <row r="93" spans="1:13" s="12" customFormat="1" ht="60" outlineLevel="5">
      <c r="A93" s="18" t="s">
        <v>53</v>
      </c>
      <c r="B93" s="129" t="s">
        <v>30</v>
      </c>
      <c r="C93" s="129" t="s">
        <v>29</v>
      </c>
      <c r="D93" s="129" t="s">
        <v>93</v>
      </c>
      <c r="E93" s="129" t="s">
        <v>54</v>
      </c>
      <c r="F93" s="72"/>
      <c r="G93" s="72"/>
      <c r="H93" s="228">
        <v>763000</v>
      </c>
      <c r="I93" s="282">
        <v>63600</v>
      </c>
      <c r="J93" s="252">
        <v>0</v>
      </c>
      <c r="K93" s="152">
        <f t="shared" si="1"/>
        <v>63600</v>
      </c>
    </row>
    <row r="94" spans="1:13" s="90" customFormat="1" ht="48" outlineLevel="5">
      <c r="A94" s="159" t="s">
        <v>241</v>
      </c>
      <c r="B94" s="131" t="s">
        <v>30</v>
      </c>
      <c r="C94" s="131" t="s">
        <v>29</v>
      </c>
      <c r="D94" s="131" t="s">
        <v>243</v>
      </c>
      <c r="E94" s="131" t="s">
        <v>31</v>
      </c>
      <c r="F94" s="160"/>
      <c r="G94" s="160"/>
      <c r="H94" s="231">
        <f>SUM(H95)</f>
        <v>750000</v>
      </c>
      <c r="I94" s="285">
        <f>SUM(I95)</f>
        <v>62500</v>
      </c>
      <c r="J94" s="255">
        <f>SUM(J95)</f>
        <v>0</v>
      </c>
      <c r="K94" s="43">
        <f>SUM(K95)</f>
        <v>62500</v>
      </c>
      <c r="M94" s="11"/>
    </row>
    <row r="95" spans="1:13" s="12" customFormat="1" ht="13.5" customHeight="1" outlineLevel="5">
      <c r="A95" s="18" t="s">
        <v>32</v>
      </c>
      <c r="B95" s="129" t="s">
        <v>30</v>
      </c>
      <c r="C95" s="129" t="s">
        <v>29</v>
      </c>
      <c r="D95" s="129">
        <v>2330281320</v>
      </c>
      <c r="E95" s="129">
        <v>244</v>
      </c>
      <c r="F95" s="72"/>
      <c r="G95" s="72"/>
      <c r="H95" s="228">
        <v>750000</v>
      </c>
      <c r="I95" s="282">
        <v>62500</v>
      </c>
      <c r="J95" s="252">
        <v>0</v>
      </c>
      <c r="K95" s="152">
        <f t="shared" si="1"/>
        <v>62500</v>
      </c>
    </row>
    <row r="96" spans="1:13" s="11" customFormat="1" ht="49.5" customHeight="1" outlineLevel="3">
      <c r="A96" s="159" t="s">
        <v>94</v>
      </c>
      <c r="B96" s="131" t="s">
        <v>30</v>
      </c>
      <c r="C96" s="131" t="s">
        <v>95</v>
      </c>
      <c r="D96" s="131" t="s">
        <v>96</v>
      </c>
      <c r="E96" s="131" t="s">
        <v>31</v>
      </c>
      <c r="F96" s="160"/>
      <c r="G96" s="160"/>
      <c r="H96" s="231">
        <f>SUM(H97:H98)</f>
        <v>169015200</v>
      </c>
      <c r="I96" s="285">
        <f>SUM(I97:I98)</f>
        <v>14384600</v>
      </c>
      <c r="J96" s="255">
        <f>SUM(J97:J98)</f>
        <v>14136687.600000001</v>
      </c>
      <c r="K96" s="43">
        <f>SUM(K97:K98)</f>
        <v>247912.39999999918</v>
      </c>
    </row>
    <row r="97" spans="1:12" s="12" customFormat="1" outlineLevel="5">
      <c r="A97" s="18" t="s">
        <v>32</v>
      </c>
      <c r="B97" s="129" t="s">
        <v>30</v>
      </c>
      <c r="C97" s="129" t="s">
        <v>95</v>
      </c>
      <c r="D97" s="129" t="s">
        <v>96</v>
      </c>
      <c r="E97" s="129" t="s">
        <v>33</v>
      </c>
      <c r="F97" s="72"/>
      <c r="G97" s="72"/>
      <c r="H97" s="228">
        <v>1200000</v>
      </c>
      <c r="I97" s="282">
        <v>100000</v>
      </c>
      <c r="J97" s="252">
        <v>-139910.78</v>
      </c>
      <c r="K97" s="152">
        <f t="shared" si="1"/>
        <v>239910.78</v>
      </c>
    </row>
    <row r="98" spans="1:12" s="12" customFormat="1" ht="36" outlineLevel="5">
      <c r="A98" s="13" t="s">
        <v>40</v>
      </c>
      <c r="B98" s="129" t="s">
        <v>30</v>
      </c>
      <c r="C98" s="129" t="s">
        <v>95</v>
      </c>
      <c r="D98" s="129" t="s">
        <v>96</v>
      </c>
      <c r="E98" s="129" t="s">
        <v>97</v>
      </c>
      <c r="F98" s="72"/>
      <c r="G98" s="72"/>
      <c r="H98" s="228">
        <v>167815200</v>
      </c>
      <c r="I98" s="282">
        <v>14284600</v>
      </c>
      <c r="J98" s="252">
        <v>14276598.380000001</v>
      </c>
      <c r="K98" s="152">
        <f t="shared" si="1"/>
        <v>8001.6199999991804</v>
      </c>
    </row>
    <row r="99" spans="1:12" s="11" customFormat="1" ht="60" hidden="1" outlineLevel="3">
      <c r="A99" s="92" t="s">
        <v>98</v>
      </c>
      <c r="B99" s="136" t="s">
        <v>30</v>
      </c>
      <c r="C99" s="136" t="s">
        <v>95</v>
      </c>
      <c r="D99" s="136" t="s">
        <v>99</v>
      </c>
      <c r="E99" s="136" t="s">
        <v>31</v>
      </c>
      <c r="F99" s="157"/>
      <c r="G99" s="157"/>
      <c r="H99" s="229">
        <f>SUM(H100:H100)</f>
        <v>0</v>
      </c>
      <c r="I99" s="283">
        <f>SUM(I100:I100)</f>
        <v>0</v>
      </c>
      <c r="J99" s="253">
        <f>SUM(J100:J100)</f>
        <v>0</v>
      </c>
      <c r="K99" s="120">
        <f t="shared" si="1"/>
        <v>0</v>
      </c>
    </row>
    <row r="100" spans="1:12" s="12" customFormat="1" ht="33.75" hidden="1" outlineLevel="5">
      <c r="A100" s="78" t="s">
        <v>100</v>
      </c>
      <c r="B100" s="130" t="s">
        <v>30</v>
      </c>
      <c r="C100" s="130" t="s">
        <v>95</v>
      </c>
      <c r="D100" s="130" t="s">
        <v>99</v>
      </c>
      <c r="E100" s="130" t="s">
        <v>101</v>
      </c>
      <c r="F100" s="79" t="s">
        <v>102</v>
      </c>
      <c r="G100" s="79" t="s">
        <v>39</v>
      </c>
      <c r="H100" s="234">
        <v>0</v>
      </c>
      <c r="I100" s="284">
        <v>0</v>
      </c>
      <c r="J100" s="254">
        <v>0</v>
      </c>
      <c r="K100" s="120">
        <f t="shared" si="1"/>
        <v>0</v>
      </c>
      <c r="L100" s="67"/>
    </row>
    <row r="101" spans="1:12" s="11" customFormat="1" ht="60" outlineLevel="3" collapsed="1">
      <c r="A101" s="159" t="s">
        <v>98</v>
      </c>
      <c r="B101" s="131" t="s">
        <v>30</v>
      </c>
      <c r="C101" s="131" t="s">
        <v>95</v>
      </c>
      <c r="D101" s="131" t="s">
        <v>99</v>
      </c>
      <c r="E101" s="131" t="s">
        <v>31</v>
      </c>
      <c r="F101" s="160"/>
      <c r="G101" s="160"/>
      <c r="H101" s="231">
        <f>SUM(H102:H103)</f>
        <v>122285000</v>
      </c>
      <c r="I101" s="285">
        <f>SUM(I102:I103)</f>
        <v>6468604.9900000002</v>
      </c>
      <c r="J101" s="257">
        <f>SUM(J102:J103)</f>
        <v>0</v>
      </c>
      <c r="K101" s="16">
        <f>SUM(K102:K103)</f>
        <v>6468604.9900000002</v>
      </c>
    </row>
    <row r="102" spans="1:12" s="12" customFormat="1" ht="24" outlineLevel="5">
      <c r="A102" s="18" t="s">
        <v>100</v>
      </c>
      <c r="B102" s="129" t="s">
        <v>30</v>
      </c>
      <c r="C102" s="129" t="s">
        <v>95</v>
      </c>
      <c r="D102" s="129" t="s">
        <v>99</v>
      </c>
      <c r="E102" s="129" t="s">
        <v>101</v>
      </c>
      <c r="F102" s="75" t="s">
        <v>310</v>
      </c>
      <c r="G102" s="75" t="s">
        <v>39</v>
      </c>
      <c r="H102" s="228">
        <v>75731500</v>
      </c>
      <c r="I102" s="282">
        <v>0</v>
      </c>
      <c r="J102" s="252">
        <v>0</v>
      </c>
      <c r="K102" s="183">
        <f>I102-J102</f>
        <v>0</v>
      </c>
      <c r="L102" s="184"/>
    </row>
    <row r="103" spans="1:12" s="203" customFormat="1" ht="24" outlineLevel="5">
      <c r="A103" s="212" t="s">
        <v>100</v>
      </c>
      <c r="B103" s="213" t="s">
        <v>30</v>
      </c>
      <c r="C103" s="213" t="s">
        <v>95</v>
      </c>
      <c r="D103" s="213" t="s">
        <v>99</v>
      </c>
      <c r="E103" s="213" t="s">
        <v>101</v>
      </c>
      <c r="F103" s="215" t="s">
        <v>258</v>
      </c>
      <c r="G103" s="215" t="s">
        <v>39</v>
      </c>
      <c r="H103" s="305">
        <v>46553500</v>
      </c>
      <c r="I103" s="296">
        <v>6468604.9900000002</v>
      </c>
      <c r="J103" s="268">
        <v>0</v>
      </c>
      <c r="K103" s="320">
        <f t="shared" si="1"/>
        <v>6468604.9900000002</v>
      </c>
      <c r="L103" s="321"/>
    </row>
    <row r="104" spans="1:12" s="11" customFormat="1" ht="24" hidden="1" customHeight="1" outlineLevel="3">
      <c r="A104" s="159" t="s">
        <v>272</v>
      </c>
      <c r="B104" s="131" t="s">
        <v>30</v>
      </c>
      <c r="C104" s="131" t="s">
        <v>104</v>
      </c>
      <c r="D104" s="131" t="s">
        <v>273</v>
      </c>
      <c r="E104" s="131" t="s">
        <v>31</v>
      </c>
      <c r="F104" s="160"/>
      <c r="G104" s="160"/>
      <c r="H104" s="231">
        <f>SUM(H105)</f>
        <v>0</v>
      </c>
      <c r="I104" s="285">
        <f>SUM(I105)</f>
        <v>0</v>
      </c>
      <c r="J104" s="255">
        <f>SUM(J105)</f>
        <v>0</v>
      </c>
      <c r="K104" s="120">
        <f t="shared" si="1"/>
        <v>0</v>
      </c>
    </row>
    <row r="105" spans="1:12" s="12" customFormat="1" hidden="1" outlineLevel="5">
      <c r="A105" s="18" t="s">
        <v>32</v>
      </c>
      <c r="B105" s="129" t="s">
        <v>30</v>
      </c>
      <c r="C105" s="129" t="s">
        <v>104</v>
      </c>
      <c r="D105" s="129" t="s">
        <v>273</v>
      </c>
      <c r="E105" s="129" t="s">
        <v>33</v>
      </c>
      <c r="F105" s="72"/>
      <c r="G105" s="72"/>
      <c r="H105" s="228">
        <v>0</v>
      </c>
      <c r="I105" s="282">
        <v>0</v>
      </c>
      <c r="J105" s="252">
        <v>0</v>
      </c>
      <c r="K105" s="120">
        <f t="shared" si="1"/>
        <v>0</v>
      </c>
      <c r="L105" s="17"/>
    </row>
    <row r="106" spans="1:12" s="11" customFormat="1" ht="26.25" customHeight="1" outlineLevel="3" collapsed="1">
      <c r="A106" s="159" t="s">
        <v>75</v>
      </c>
      <c r="B106" s="131" t="s">
        <v>30</v>
      </c>
      <c r="C106" s="131" t="s">
        <v>104</v>
      </c>
      <c r="D106" s="131" t="s">
        <v>105</v>
      </c>
      <c r="E106" s="131" t="s">
        <v>31</v>
      </c>
      <c r="F106" s="160"/>
      <c r="G106" s="160"/>
      <c r="H106" s="231">
        <f>SUM(H107:H117)</f>
        <v>3620407893</v>
      </c>
      <c r="I106" s="285">
        <f>SUM(I107:I117)</f>
        <v>300435800</v>
      </c>
      <c r="J106" s="257">
        <f>SUM(J107:J117)</f>
        <v>6740794.8400000008</v>
      </c>
      <c r="K106" s="16">
        <f>SUM(K107:K117)</f>
        <v>293695005.16000003</v>
      </c>
    </row>
    <row r="107" spans="1:12" s="12" customFormat="1" outlineLevel="5">
      <c r="A107" s="18" t="s">
        <v>77</v>
      </c>
      <c r="B107" s="129" t="s">
        <v>30</v>
      </c>
      <c r="C107" s="129" t="s">
        <v>104</v>
      </c>
      <c r="D107" s="129" t="s">
        <v>105</v>
      </c>
      <c r="E107" s="129" t="s">
        <v>78</v>
      </c>
      <c r="F107" s="72"/>
      <c r="G107" s="72"/>
      <c r="H107" s="228">
        <v>123340046</v>
      </c>
      <c r="I107" s="282">
        <v>10278300</v>
      </c>
      <c r="J107" s="252">
        <v>5547686.7300000004</v>
      </c>
      <c r="K107" s="152">
        <f t="shared" si="1"/>
        <v>4730613.2699999996</v>
      </c>
    </row>
    <row r="108" spans="1:12" s="12" customFormat="1" ht="24" outlineLevel="5">
      <c r="A108" s="18" t="s">
        <v>106</v>
      </c>
      <c r="B108" s="129" t="s">
        <v>30</v>
      </c>
      <c r="C108" s="129" t="s">
        <v>104</v>
      </c>
      <c r="D108" s="129" t="s">
        <v>105</v>
      </c>
      <c r="E108" s="129">
        <v>112</v>
      </c>
      <c r="F108" s="72"/>
      <c r="G108" s="72"/>
      <c r="H108" s="228">
        <v>12300</v>
      </c>
      <c r="I108" s="282">
        <v>0</v>
      </c>
      <c r="J108" s="252">
        <v>0</v>
      </c>
      <c r="K108" s="152">
        <f t="shared" si="1"/>
        <v>0</v>
      </c>
    </row>
    <row r="109" spans="1:12" s="12" customFormat="1" ht="48" outlineLevel="5">
      <c r="A109" s="18" t="s">
        <v>79</v>
      </c>
      <c r="B109" s="129" t="s">
        <v>30</v>
      </c>
      <c r="C109" s="129" t="s">
        <v>104</v>
      </c>
      <c r="D109" s="129" t="s">
        <v>105</v>
      </c>
      <c r="E109" s="129" t="s">
        <v>80</v>
      </c>
      <c r="F109" s="72"/>
      <c r="G109" s="72"/>
      <c r="H109" s="228">
        <v>37248694</v>
      </c>
      <c r="I109" s="282">
        <v>3104100</v>
      </c>
      <c r="J109" s="252">
        <v>1193108.1100000001</v>
      </c>
      <c r="K109" s="152">
        <f t="shared" si="1"/>
        <v>1910991.89</v>
      </c>
    </row>
    <row r="110" spans="1:12" s="12" customFormat="1" ht="24" customHeight="1" outlineLevel="5">
      <c r="A110" s="18" t="s">
        <v>81</v>
      </c>
      <c r="B110" s="129" t="s">
        <v>30</v>
      </c>
      <c r="C110" s="129" t="s">
        <v>104</v>
      </c>
      <c r="D110" s="129" t="s">
        <v>105</v>
      </c>
      <c r="E110" s="129" t="s">
        <v>82</v>
      </c>
      <c r="F110" s="72"/>
      <c r="G110" s="72"/>
      <c r="H110" s="228">
        <v>495541</v>
      </c>
      <c r="I110" s="282">
        <v>38800</v>
      </c>
      <c r="J110" s="252">
        <v>0</v>
      </c>
      <c r="K110" s="152">
        <f t="shared" si="1"/>
        <v>38800</v>
      </c>
    </row>
    <row r="111" spans="1:12" s="12" customFormat="1" outlineLevel="5">
      <c r="A111" s="18" t="s">
        <v>32</v>
      </c>
      <c r="B111" s="129" t="s">
        <v>30</v>
      </c>
      <c r="C111" s="129" t="s">
        <v>104</v>
      </c>
      <c r="D111" s="129" t="s">
        <v>105</v>
      </c>
      <c r="E111" s="129" t="s">
        <v>33</v>
      </c>
      <c r="F111" s="72"/>
      <c r="G111" s="72"/>
      <c r="H111" s="228">
        <v>28443579</v>
      </c>
      <c r="I111" s="282">
        <v>2370300</v>
      </c>
      <c r="J111" s="252">
        <v>0</v>
      </c>
      <c r="K111" s="152">
        <f t="shared" si="1"/>
        <v>2370300</v>
      </c>
    </row>
    <row r="112" spans="1:12" s="12" customFormat="1" outlineLevel="5">
      <c r="A112" s="18" t="s">
        <v>245</v>
      </c>
      <c r="B112" s="129" t="s">
        <v>30</v>
      </c>
      <c r="C112" s="129" t="s">
        <v>104</v>
      </c>
      <c r="D112" s="129" t="s">
        <v>105</v>
      </c>
      <c r="E112" s="129">
        <v>247</v>
      </c>
      <c r="F112" s="72"/>
      <c r="G112" s="72"/>
      <c r="H112" s="228">
        <v>4157749</v>
      </c>
      <c r="I112" s="282">
        <v>340900</v>
      </c>
      <c r="J112" s="252">
        <v>0</v>
      </c>
      <c r="K112" s="152">
        <f t="shared" si="1"/>
        <v>340900</v>
      </c>
    </row>
    <row r="113" spans="1:13" s="12" customFormat="1" ht="60" outlineLevel="5">
      <c r="A113" s="18" t="s">
        <v>83</v>
      </c>
      <c r="B113" s="129" t="s">
        <v>30</v>
      </c>
      <c r="C113" s="129" t="s">
        <v>104</v>
      </c>
      <c r="D113" s="129" t="s">
        <v>105</v>
      </c>
      <c r="E113" s="129" t="s">
        <v>84</v>
      </c>
      <c r="F113" s="72"/>
      <c r="G113" s="72"/>
      <c r="H113" s="228">
        <v>3410649660</v>
      </c>
      <c r="I113" s="282">
        <v>284220800</v>
      </c>
      <c r="J113" s="252">
        <v>0</v>
      </c>
      <c r="K113" s="152">
        <f t="shared" si="1"/>
        <v>284220800</v>
      </c>
    </row>
    <row r="114" spans="1:13" s="12" customFormat="1" ht="24" outlineLevel="5">
      <c r="A114" s="18" t="s">
        <v>61</v>
      </c>
      <c r="B114" s="129" t="s">
        <v>30</v>
      </c>
      <c r="C114" s="129" t="s">
        <v>104</v>
      </c>
      <c r="D114" s="129" t="s">
        <v>105</v>
      </c>
      <c r="E114" s="129" t="s">
        <v>62</v>
      </c>
      <c r="F114" s="72"/>
      <c r="G114" s="72"/>
      <c r="H114" s="228">
        <v>15000000</v>
      </c>
      <c r="I114" s="282">
        <v>0</v>
      </c>
      <c r="J114" s="252">
        <v>0</v>
      </c>
      <c r="K114" s="152">
        <f t="shared" si="1"/>
        <v>0</v>
      </c>
    </row>
    <row r="115" spans="1:13" s="12" customFormat="1" ht="24" outlineLevel="5">
      <c r="A115" s="18" t="s">
        <v>85</v>
      </c>
      <c r="B115" s="129" t="s">
        <v>30</v>
      </c>
      <c r="C115" s="129" t="s">
        <v>104</v>
      </c>
      <c r="D115" s="129" t="s">
        <v>105</v>
      </c>
      <c r="E115" s="129" t="s">
        <v>86</v>
      </c>
      <c r="F115" s="72"/>
      <c r="G115" s="72"/>
      <c r="H115" s="228">
        <v>923473</v>
      </c>
      <c r="I115" s="282">
        <v>77000</v>
      </c>
      <c r="J115" s="252">
        <v>0</v>
      </c>
      <c r="K115" s="152">
        <f t="shared" si="1"/>
        <v>77000</v>
      </c>
    </row>
    <row r="116" spans="1:13" s="12" customFormat="1" outlineLevel="5">
      <c r="A116" s="18" t="s">
        <v>87</v>
      </c>
      <c r="B116" s="129" t="s">
        <v>30</v>
      </c>
      <c r="C116" s="129" t="s">
        <v>104</v>
      </c>
      <c r="D116" s="129" t="s">
        <v>105</v>
      </c>
      <c r="E116" s="129" t="s">
        <v>88</v>
      </c>
      <c r="F116" s="72"/>
      <c r="G116" s="72"/>
      <c r="H116" s="228">
        <v>36851</v>
      </c>
      <c r="I116" s="282">
        <v>3100</v>
      </c>
      <c r="J116" s="252">
        <v>0</v>
      </c>
      <c r="K116" s="152">
        <f t="shared" si="1"/>
        <v>3100</v>
      </c>
    </row>
    <row r="117" spans="1:13" s="12" customFormat="1" outlineLevel="5">
      <c r="A117" s="18" t="s">
        <v>89</v>
      </c>
      <c r="B117" s="129" t="s">
        <v>30</v>
      </c>
      <c r="C117" s="129" t="s">
        <v>104</v>
      </c>
      <c r="D117" s="129" t="s">
        <v>105</v>
      </c>
      <c r="E117" s="129">
        <v>853</v>
      </c>
      <c r="F117" s="72"/>
      <c r="G117" s="72"/>
      <c r="H117" s="228">
        <v>100000</v>
      </c>
      <c r="I117" s="282">
        <v>2500</v>
      </c>
      <c r="J117" s="252">
        <v>0</v>
      </c>
      <c r="K117" s="152">
        <f t="shared" si="1"/>
        <v>2500</v>
      </c>
    </row>
    <row r="118" spans="1:13" s="90" customFormat="1" ht="84.75" hidden="1" customHeight="1" outlineLevel="5">
      <c r="A118" s="33" t="s">
        <v>299</v>
      </c>
      <c r="B118" s="132" t="s">
        <v>30</v>
      </c>
      <c r="C118" s="132" t="s">
        <v>104</v>
      </c>
      <c r="D118" s="132">
        <v>2220358370</v>
      </c>
      <c r="E118" s="132" t="s">
        <v>31</v>
      </c>
      <c r="F118" s="169"/>
      <c r="G118" s="169"/>
      <c r="H118" s="235">
        <f>SUM(H119:H121)</f>
        <v>0</v>
      </c>
      <c r="I118" s="288">
        <f>SUM(I119:I121)</f>
        <v>0</v>
      </c>
      <c r="J118" s="258">
        <f>SUM(J119:J121)</f>
        <v>0</v>
      </c>
      <c r="K118" s="182">
        <f>SUM(K119:K121)</f>
        <v>0</v>
      </c>
    </row>
    <row r="119" spans="1:13" s="12" customFormat="1" ht="22.5" hidden="1" outlineLevel="5">
      <c r="A119" s="18" t="s">
        <v>77</v>
      </c>
      <c r="B119" s="129" t="s">
        <v>30</v>
      </c>
      <c r="C119" s="129" t="s">
        <v>104</v>
      </c>
      <c r="D119" s="129">
        <v>2220358370</v>
      </c>
      <c r="E119" s="129" t="s">
        <v>78</v>
      </c>
      <c r="F119" s="76" t="s">
        <v>305</v>
      </c>
      <c r="G119" s="75" t="s">
        <v>39</v>
      </c>
      <c r="H119" s="228">
        <v>0</v>
      </c>
      <c r="I119" s="282">
        <v>0</v>
      </c>
      <c r="J119" s="252">
        <v>0</v>
      </c>
      <c r="K119" s="152">
        <f>I119-J119</f>
        <v>0</v>
      </c>
    </row>
    <row r="120" spans="1:13" s="12" customFormat="1" ht="48" hidden="1" outlineLevel="5">
      <c r="A120" s="18" t="s">
        <v>79</v>
      </c>
      <c r="B120" s="129" t="s">
        <v>30</v>
      </c>
      <c r="C120" s="129" t="s">
        <v>104</v>
      </c>
      <c r="D120" s="129">
        <v>2220358370</v>
      </c>
      <c r="E120" s="129" t="s">
        <v>80</v>
      </c>
      <c r="F120" s="76" t="s">
        <v>305</v>
      </c>
      <c r="G120" s="75" t="s">
        <v>39</v>
      </c>
      <c r="H120" s="228">
        <v>0</v>
      </c>
      <c r="I120" s="282">
        <v>0</v>
      </c>
      <c r="J120" s="252">
        <v>0</v>
      </c>
      <c r="K120" s="152">
        <f>I120-J120</f>
        <v>0</v>
      </c>
    </row>
    <row r="121" spans="1:13" s="12" customFormat="1" ht="24" hidden="1" outlineLevel="5">
      <c r="A121" s="18" t="s">
        <v>61</v>
      </c>
      <c r="B121" s="129" t="s">
        <v>30</v>
      </c>
      <c r="C121" s="129" t="s">
        <v>104</v>
      </c>
      <c r="D121" s="129">
        <v>2220358370</v>
      </c>
      <c r="E121" s="129" t="s">
        <v>62</v>
      </c>
      <c r="F121" s="76" t="s">
        <v>305</v>
      </c>
      <c r="G121" s="75" t="s">
        <v>39</v>
      </c>
      <c r="H121" s="228">
        <v>0</v>
      </c>
      <c r="I121" s="282">
        <v>0</v>
      </c>
      <c r="J121" s="252">
        <v>0</v>
      </c>
      <c r="K121" s="152">
        <f>I121-J121</f>
        <v>0</v>
      </c>
    </row>
    <row r="122" spans="1:13" s="90" customFormat="1" ht="85.5" customHeight="1" outlineLevel="5">
      <c r="A122" s="33" t="s">
        <v>244</v>
      </c>
      <c r="B122" s="132" t="s">
        <v>30</v>
      </c>
      <c r="C122" s="132" t="s">
        <v>104</v>
      </c>
      <c r="D122" s="132">
        <v>2220681950</v>
      </c>
      <c r="E122" s="132" t="s">
        <v>31</v>
      </c>
      <c r="F122" s="36"/>
      <c r="G122" s="36"/>
      <c r="H122" s="236">
        <f>SUM(H123:H123)</f>
        <v>3025800</v>
      </c>
      <c r="I122" s="289">
        <f>SUM(I123:I123)</f>
        <v>252100</v>
      </c>
      <c r="J122" s="259">
        <f>SUM(J123:J123)</f>
        <v>0</v>
      </c>
      <c r="K122" s="121">
        <f>SUM(K123:K123)</f>
        <v>252100</v>
      </c>
      <c r="L122" s="11"/>
      <c r="M122" s="11"/>
    </row>
    <row r="123" spans="1:13" s="12" customFormat="1" outlineLevel="5">
      <c r="A123" s="37" t="s">
        <v>77</v>
      </c>
      <c r="B123" s="133" t="s">
        <v>30</v>
      </c>
      <c r="C123" s="133" t="s">
        <v>104</v>
      </c>
      <c r="D123" s="133">
        <v>2220681950</v>
      </c>
      <c r="E123" s="133">
        <v>631</v>
      </c>
      <c r="F123" s="38"/>
      <c r="G123" s="38"/>
      <c r="H123" s="228">
        <v>3025800</v>
      </c>
      <c r="I123" s="282">
        <v>252100</v>
      </c>
      <c r="J123" s="252">
        <v>0</v>
      </c>
      <c r="K123" s="152">
        <f t="shared" si="1"/>
        <v>252100</v>
      </c>
      <c r="L123" s="17"/>
      <c r="M123" s="17"/>
    </row>
    <row r="124" spans="1:13" s="202" customFormat="1" ht="72" customHeight="1" outlineLevel="5">
      <c r="A124" s="311" t="s">
        <v>242</v>
      </c>
      <c r="B124" s="219">
        <v>148</v>
      </c>
      <c r="C124" s="219">
        <v>1003</v>
      </c>
      <c r="D124" s="312" t="s">
        <v>296</v>
      </c>
      <c r="E124" s="219" t="s">
        <v>31</v>
      </c>
      <c r="F124" s="313"/>
      <c r="G124" s="313"/>
      <c r="H124" s="314">
        <f>SUM(H125)</f>
        <v>11108300</v>
      </c>
      <c r="I124" s="315">
        <f>SUM(I125)</f>
        <v>0</v>
      </c>
      <c r="J124" s="316">
        <f>SUM(J125)</f>
        <v>0</v>
      </c>
      <c r="K124" s="317">
        <f>SUM(K125)</f>
        <v>0</v>
      </c>
    </row>
    <row r="125" spans="1:13" s="308" customFormat="1" ht="22.5" outlineLevel="5">
      <c r="A125" s="318" t="s">
        <v>110</v>
      </c>
      <c r="B125" s="209">
        <v>148</v>
      </c>
      <c r="C125" s="209">
        <v>1003</v>
      </c>
      <c r="D125" s="319" t="s">
        <v>296</v>
      </c>
      <c r="E125" s="209">
        <v>322</v>
      </c>
      <c r="F125" s="214" t="s">
        <v>295</v>
      </c>
      <c r="G125" s="215" t="s">
        <v>39</v>
      </c>
      <c r="H125" s="305">
        <v>11108300</v>
      </c>
      <c r="I125" s="296">
        <v>0</v>
      </c>
      <c r="J125" s="268">
        <v>0</v>
      </c>
      <c r="K125" s="217">
        <f t="shared" si="1"/>
        <v>0</v>
      </c>
    </row>
    <row r="126" spans="1:13" s="81" customFormat="1" ht="36" hidden="1" outlineLevel="3">
      <c r="A126" s="164" t="s">
        <v>107</v>
      </c>
      <c r="B126" s="165" t="s">
        <v>30</v>
      </c>
      <c r="C126" s="165" t="s">
        <v>108</v>
      </c>
      <c r="D126" s="165" t="s">
        <v>109</v>
      </c>
      <c r="E126" s="165" t="s">
        <v>31</v>
      </c>
      <c r="F126" s="166"/>
      <c r="G126" s="166"/>
      <c r="H126" s="238">
        <f>SUM(H127:H127)</f>
        <v>0</v>
      </c>
      <c r="I126" s="291">
        <f>SUM(I127:I127)</f>
        <v>0</v>
      </c>
      <c r="J126" s="261">
        <f>SUM(J127:J127)</f>
        <v>0</v>
      </c>
      <c r="K126" s="120">
        <f t="shared" si="1"/>
        <v>0</v>
      </c>
    </row>
    <row r="127" spans="1:13" s="84" customFormat="1" ht="33.75" hidden="1" outlineLevel="5">
      <c r="A127" s="82" t="s">
        <v>110</v>
      </c>
      <c r="B127" s="135" t="s">
        <v>30</v>
      </c>
      <c r="C127" s="135" t="s">
        <v>108</v>
      </c>
      <c r="D127" s="135" t="s">
        <v>109</v>
      </c>
      <c r="E127" s="135" t="s">
        <v>111</v>
      </c>
      <c r="F127" s="83" t="s">
        <v>112</v>
      </c>
      <c r="G127" s="83" t="s">
        <v>39</v>
      </c>
      <c r="H127" s="239">
        <v>0</v>
      </c>
      <c r="I127" s="292">
        <v>0</v>
      </c>
      <c r="J127" s="262">
        <v>0</v>
      </c>
      <c r="K127" s="120">
        <f t="shared" si="1"/>
        <v>0</v>
      </c>
    </row>
    <row r="128" spans="1:13" s="11" customFormat="1" ht="72" customHeight="1" outlineLevel="5">
      <c r="A128" s="14" t="s">
        <v>316</v>
      </c>
      <c r="B128" s="131">
        <v>148</v>
      </c>
      <c r="C128" s="131">
        <v>1003</v>
      </c>
      <c r="D128" s="162" t="s">
        <v>317</v>
      </c>
      <c r="E128" s="131" t="s">
        <v>31</v>
      </c>
      <c r="F128" s="163"/>
      <c r="G128" s="163"/>
      <c r="H128" s="237">
        <f>SUM(H129)</f>
        <v>8806300</v>
      </c>
      <c r="I128" s="290">
        <f>SUM(I129)</f>
        <v>0</v>
      </c>
      <c r="J128" s="260">
        <f>SUM(J129)</f>
        <v>0</v>
      </c>
      <c r="K128" s="40">
        <f>SUM(K129)</f>
        <v>0</v>
      </c>
    </row>
    <row r="129" spans="1:13" s="17" customFormat="1" ht="22.5" outlineLevel="5">
      <c r="A129" s="73" t="s">
        <v>110</v>
      </c>
      <c r="B129" s="133">
        <v>148</v>
      </c>
      <c r="C129" s="133">
        <v>1003</v>
      </c>
      <c r="D129" s="134" t="s">
        <v>317</v>
      </c>
      <c r="E129" s="133">
        <v>322</v>
      </c>
      <c r="F129" s="303" t="s">
        <v>333</v>
      </c>
      <c r="G129" s="75" t="s">
        <v>39</v>
      </c>
      <c r="H129" s="228">
        <v>8806300</v>
      </c>
      <c r="I129" s="282">
        <v>0</v>
      </c>
      <c r="J129" s="252">
        <v>0</v>
      </c>
      <c r="K129" s="152">
        <f>I129-J129</f>
        <v>0</v>
      </c>
    </row>
    <row r="130" spans="1:13" s="11" customFormat="1" ht="36" outlineLevel="3">
      <c r="A130" s="159" t="s">
        <v>107</v>
      </c>
      <c r="B130" s="131" t="s">
        <v>30</v>
      </c>
      <c r="C130" s="131" t="s">
        <v>108</v>
      </c>
      <c r="D130" s="131" t="s">
        <v>109</v>
      </c>
      <c r="E130" s="131" t="s">
        <v>31</v>
      </c>
      <c r="F130" s="160"/>
      <c r="G130" s="160"/>
      <c r="H130" s="231">
        <f>SUM(H131:H132)</f>
        <v>211510200</v>
      </c>
      <c r="I130" s="285">
        <f>SUM(I131:I132)</f>
        <v>0</v>
      </c>
      <c r="J130" s="257">
        <f>SUM(J131:J132)</f>
        <v>0</v>
      </c>
      <c r="K130" s="16">
        <f>SUM(K131:K132)</f>
        <v>0</v>
      </c>
    </row>
    <row r="131" spans="1:13" s="203" customFormat="1" ht="22.5" outlineLevel="5">
      <c r="A131" s="212" t="s">
        <v>110</v>
      </c>
      <c r="B131" s="213" t="s">
        <v>30</v>
      </c>
      <c r="C131" s="213" t="s">
        <v>108</v>
      </c>
      <c r="D131" s="213" t="s">
        <v>109</v>
      </c>
      <c r="E131" s="213" t="s">
        <v>111</v>
      </c>
      <c r="F131" s="215" t="s">
        <v>254</v>
      </c>
      <c r="G131" s="215" t="s">
        <v>39</v>
      </c>
      <c r="H131" s="305">
        <v>56567900</v>
      </c>
      <c r="I131" s="296">
        <v>0</v>
      </c>
      <c r="J131" s="268">
        <v>0</v>
      </c>
      <c r="K131" s="217">
        <f t="shared" si="1"/>
        <v>0</v>
      </c>
    </row>
    <row r="132" spans="1:13" s="12" customFormat="1" ht="22.5" outlineLevel="5">
      <c r="A132" s="18" t="s">
        <v>110</v>
      </c>
      <c r="B132" s="129" t="s">
        <v>30</v>
      </c>
      <c r="C132" s="129" t="s">
        <v>108</v>
      </c>
      <c r="D132" s="129" t="s">
        <v>109</v>
      </c>
      <c r="E132" s="129" t="s">
        <v>111</v>
      </c>
      <c r="F132" s="75" t="s">
        <v>318</v>
      </c>
      <c r="G132" s="75" t="s">
        <v>39</v>
      </c>
      <c r="H132" s="228">
        <v>154942300</v>
      </c>
      <c r="I132" s="282">
        <v>0</v>
      </c>
      <c r="J132" s="252">
        <v>0</v>
      </c>
      <c r="K132" s="152">
        <f>I132-J132</f>
        <v>0</v>
      </c>
    </row>
    <row r="133" spans="1:13" s="81" customFormat="1" ht="60" hidden="1" outlineLevel="3">
      <c r="A133" s="164" t="s">
        <v>113</v>
      </c>
      <c r="B133" s="165" t="s">
        <v>30</v>
      </c>
      <c r="C133" s="165" t="s">
        <v>108</v>
      </c>
      <c r="D133" s="165" t="s">
        <v>114</v>
      </c>
      <c r="E133" s="165" t="s">
        <v>31</v>
      </c>
      <c r="F133" s="166"/>
      <c r="G133" s="166"/>
      <c r="H133" s="238">
        <f>SUM(H134:H134)</f>
        <v>0</v>
      </c>
      <c r="I133" s="291">
        <f>SUM(I134:I134)</f>
        <v>0</v>
      </c>
      <c r="J133" s="261">
        <f>SUM(J134:J134)</f>
        <v>0</v>
      </c>
      <c r="K133" s="80">
        <f>SUM(K134:K134)</f>
        <v>0</v>
      </c>
    </row>
    <row r="134" spans="1:13" s="84" customFormat="1" ht="33.75" hidden="1" outlineLevel="5">
      <c r="A134" s="85" t="s">
        <v>110</v>
      </c>
      <c r="B134" s="135" t="s">
        <v>30</v>
      </c>
      <c r="C134" s="135" t="s">
        <v>108</v>
      </c>
      <c r="D134" s="135" t="s">
        <v>114</v>
      </c>
      <c r="E134" s="135" t="s">
        <v>111</v>
      </c>
      <c r="F134" s="83" t="s">
        <v>115</v>
      </c>
      <c r="G134" s="83" t="s">
        <v>39</v>
      </c>
      <c r="H134" s="239">
        <v>0</v>
      </c>
      <c r="I134" s="292">
        <v>0</v>
      </c>
      <c r="J134" s="262">
        <v>0</v>
      </c>
      <c r="K134" s="120">
        <f t="shared" si="1"/>
        <v>0</v>
      </c>
    </row>
    <row r="135" spans="1:13" s="11" customFormat="1" ht="48" outlineLevel="3" collapsed="1">
      <c r="A135" s="159" t="s">
        <v>113</v>
      </c>
      <c r="B135" s="131" t="s">
        <v>30</v>
      </c>
      <c r="C135" s="131" t="s">
        <v>108</v>
      </c>
      <c r="D135" s="131" t="s">
        <v>114</v>
      </c>
      <c r="E135" s="131" t="s">
        <v>31</v>
      </c>
      <c r="F135" s="160"/>
      <c r="G135" s="160"/>
      <c r="H135" s="231">
        <f>SUM(H136:H137)</f>
        <v>280864200</v>
      </c>
      <c r="I135" s="285">
        <f>SUM(I136:I137)</f>
        <v>0</v>
      </c>
      <c r="J135" s="257">
        <f>SUM(J136:J137)</f>
        <v>0</v>
      </c>
      <c r="K135" s="16">
        <f>SUM(K136:K137)</f>
        <v>0</v>
      </c>
    </row>
    <row r="136" spans="1:13" s="203" customFormat="1" ht="22.5" outlineLevel="5">
      <c r="A136" s="310" t="s">
        <v>110</v>
      </c>
      <c r="B136" s="213" t="s">
        <v>30</v>
      </c>
      <c r="C136" s="213" t="s">
        <v>108</v>
      </c>
      <c r="D136" s="213" t="s">
        <v>114</v>
      </c>
      <c r="E136" s="213" t="s">
        <v>111</v>
      </c>
      <c r="F136" s="215" t="s">
        <v>255</v>
      </c>
      <c r="G136" s="215" t="s">
        <v>39</v>
      </c>
      <c r="H136" s="305">
        <v>74083900</v>
      </c>
      <c r="I136" s="296">
        <v>0</v>
      </c>
      <c r="J136" s="268">
        <v>0</v>
      </c>
      <c r="K136" s="217">
        <f t="shared" si="1"/>
        <v>0</v>
      </c>
    </row>
    <row r="137" spans="1:13" s="12" customFormat="1" ht="22.5" outlineLevel="5">
      <c r="A137" s="74" t="s">
        <v>110</v>
      </c>
      <c r="B137" s="129" t="s">
        <v>30</v>
      </c>
      <c r="C137" s="129" t="s">
        <v>108</v>
      </c>
      <c r="D137" s="129" t="s">
        <v>114</v>
      </c>
      <c r="E137" s="129" t="s">
        <v>111</v>
      </c>
      <c r="F137" s="75" t="s">
        <v>319</v>
      </c>
      <c r="G137" s="75" t="s">
        <v>39</v>
      </c>
      <c r="H137" s="228">
        <v>206780300</v>
      </c>
      <c r="I137" s="282">
        <v>0</v>
      </c>
      <c r="J137" s="252">
        <v>0</v>
      </c>
      <c r="K137" s="152">
        <f>I137-J137</f>
        <v>0</v>
      </c>
    </row>
    <row r="138" spans="1:13" s="11" customFormat="1" ht="24" hidden="1" outlineLevel="3">
      <c r="A138" s="159" t="s">
        <v>272</v>
      </c>
      <c r="B138" s="131" t="s">
        <v>30</v>
      </c>
      <c r="C138" s="131" t="s">
        <v>108</v>
      </c>
      <c r="D138" s="131" t="s">
        <v>273</v>
      </c>
      <c r="E138" s="131" t="s">
        <v>31</v>
      </c>
      <c r="F138" s="160"/>
      <c r="G138" s="160"/>
      <c r="H138" s="231">
        <f>SUM(H139)</f>
        <v>0</v>
      </c>
      <c r="I138" s="285">
        <f>SUM(I139)</f>
        <v>0</v>
      </c>
      <c r="J138" s="255">
        <f>SUM(J139)</f>
        <v>0</v>
      </c>
      <c r="K138" s="43">
        <f>SUM(K139)</f>
        <v>0</v>
      </c>
      <c r="M138" s="39"/>
    </row>
    <row r="139" spans="1:13" s="12" customFormat="1" ht="24" hidden="1" outlineLevel="5">
      <c r="A139" s="18" t="s">
        <v>61</v>
      </c>
      <c r="B139" s="129" t="s">
        <v>30</v>
      </c>
      <c r="C139" s="129">
        <v>1003</v>
      </c>
      <c r="D139" s="129" t="s">
        <v>273</v>
      </c>
      <c r="E139" s="129" t="s">
        <v>62</v>
      </c>
      <c r="F139" s="72"/>
      <c r="G139" s="72"/>
      <c r="H139" s="228">
        <v>0</v>
      </c>
      <c r="I139" s="282">
        <v>0</v>
      </c>
      <c r="J139" s="252">
        <v>0</v>
      </c>
      <c r="K139" s="120">
        <f t="shared" si="1"/>
        <v>0</v>
      </c>
      <c r="M139" s="117"/>
    </row>
    <row r="140" spans="1:13" s="11" customFormat="1" ht="24" outlineLevel="3" collapsed="1">
      <c r="A140" s="167" t="s">
        <v>116</v>
      </c>
      <c r="B140" s="131" t="s">
        <v>30</v>
      </c>
      <c r="C140" s="131" t="s">
        <v>108</v>
      </c>
      <c r="D140" s="131" t="s">
        <v>117</v>
      </c>
      <c r="E140" s="131" t="s">
        <v>31</v>
      </c>
      <c r="F140" s="160"/>
      <c r="G140" s="160"/>
      <c r="H140" s="231">
        <f>SUM(H141)</f>
        <v>264942300</v>
      </c>
      <c r="I140" s="285">
        <f>SUM(I141)</f>
        <v>0</v>
      </c>
      <c r="J140" s="255">
        <f>SUM(J141)</f>
        <v>0</v>
      </c>
      <c r="K140" s="43">
        <f>SUM(K141)</f>
        <v>0</v>
      </c>
      <c r="M140" s="39"/>
    </row>
    <row r="141" spans="1:13" s="12" customFormat="1" outlineLevel="5">
      <c r="A141" s="18" t="s">
        <v>110</v>
      </c>
      <c r="B141" s="129" t="s">
        <v>30</v>
      </c>
      <c r="C141" s="129" t="s">
        <v>108</v>
      </c>
      <c r="D141" s="129" t="s">
        <v>117</v>
      </c>
      <c r="E141" s="129" t="s">
        <v>111</v>
      </c>
      <c r="F141" s="72"/>
      <c r="G141" s="72"/>
      <c r="H141" s="228">
        <v>264942300</v>
      </c>
      <c r="I141" s="282">
        <v>0</v>
      </c>
      <c r="J141" s="252">
        <v>0</v>
      </c>
      <c r="K141" s="152">
        <f t="shared" si="1"/>
        <v>0</v>
      </c>
    </row>
    <row r="142" spans="1:13" s="81" customFormat="1" ht="60" hidden="1" outlineLevel="3">
      <c r="A142" s="164" t="s">
        <v>118</v>
      </c>
      <c r="B142" s="165" t="s">
        <v>30</v>
      </c>
      <c r="C142" s="165" t="s">
        <v>108</v>
      </c>
      <c r="D142" s="165" t="s">
        <v>119</v>
      </c>
      <c r="E142" s="165" t="s">
        <v>31</v>
      </c>
      <c r="F142" s="166"/>
      <c r="G142" s="166"/>
      <c r="H142" s="238">
        <f>SUM(H143:H144)</f>
        <v>0</v>
      </c>
      <c r="I142" s="291">
        <f>SUM(I143:I144)</f>
        <v>0</v>
      </c>
      <c r="J142" s="261">
        <f>SUM(J143:J144)</f>
        <v>0</v>
      </c>
      <c r="K142" s="120">
        <f t="shared" si="1"/>
        <v>0</v>
      </c>
    </row>
    <row r="143" spans="1:13" s="84" customFormat="1" ht="33.75" hidden="1" outlineLevel="5">
      <c r="A143" s="82" t="s">
        <v>32</v>
      </c>
      <c r="B143" s="135" t="s">
        <v>30</v>
      </c>
      <c r="C143" s="135" t="s">
        <v>108</v>
      </c>
      <c r="D143" s="135" t="s">
        <v>119</v>
      </c>
      <c r="E143" s="135" t="s">
        <v>33</v>
      </c>
      <c r="F143" s="83" t="s">
        <v>121</v>
      </c>
      <c r="G143" s="83" t="s">
        <v>39</v>
      </c>
      <c r="H143" s="239">
        <v>0</v>
      </c>
      <c r="I143" s="292">
        <v>0</v>
      </c>
      <c r="J143" s="262">
        <v>0</v>
      </c>
      <c r="K143" s="120">
        <f t="shared" si="1"/>
        <v>0</v>
      </c>
    </row>
    <row r="144" spans="1:13" s="84" customFormat="1" ht="36" hidden="1" outlineLevel="5">
      <c r="A144" s="87" t="s">
        <v>40</v>
      </c>
      <c r="B144" s="135" t="s">
        <v>30</v>
      </c>
      <c r="C144" s="135" t="s">
        <v>108</v>
      </c>
      <c r="D144" s="135" t="s">
        <v>119</v>
      </c>
      <c r="E144" s="135" t="s">
        <v>97</v>
      </c>
      <c r="F144" s="83" t="s">
        <v>121</v>
      </c>
      <c r="G144" s="83" t="s">
        <v>39</v>
      </c>
      <c r="H144" s="239">
        <v>0</v>
      </c>
      <c r="I144" s="292">
        <v>0</v>
      </c>
      <c r="J144" s="262">
        <v>0</v>
      </c>
      <c r="K144" s="120">
        <f t="shared" si="1"/>
        <v>0</v>
      </c>
      <c r="L144" s="88"/>
    </row>
    <row r="145" spans="1:13" s="202" customFormat="1" ht="60" outlineLevel="3" collapsed="1">
      <c r="A145" s="218" t="s">
        <v>118</v>
      </c>
      <c r="B145" s="219" t="s">
        <v>30</v>
      </c>
      <c r="C145" s="219" t="s">
        <v>108</v>
      </c>
      <c r="D145" s="219" t="s">
        <v>119</v>
      </c>
      <c r="E145" s="219" t="s">
        <v>31</v>
      </c>
      <c r="F145" s="220"/>
      <c r="G145" s="220"/>
      <c r="H145" s="243">
        <f>SUM(H146:H150)</f>
        <v>62635000</v>
      </c>
      <c r="I145" s="295">
        <f>SUM(I146:I150)</f>
        <v>0</v>
      </c>
      <c r="J145" s="304">
        <f>SUM(J146:J151)</f>
        <v>0</v>
      </c>
      <c r="K145" s="222">
        <f>SUM(K146:K151)</f>
        <v>0</v>
      </c>
    </row>
    <row r="146" spans="1:13" s="203" customFormat="1" ht="19.5" hidden="1" customHeight="1" outlineLevel="5">
      <c r="A146" s="212" t="s">
        <v>32</v>
      </c>
      <c r="B146" s="213" t="s">
        <v>30</v>
      </c>
      <c r="C146" s="213" t="s">
        <v>108</v>
      </c>
      <c r="D146" s="213" t="s">
        <v>119</v>
      </c>
      <c r="E146" s="213" t="s">
        <v>33</v>
      </c>
      <c r="F146" s="306"/>
      <c r="G146" s="307"/>
      <c r="H146" s="305">
        <v>0</v>
      </c>
      <c r="I146" s="296">
        <v>0</v>
      </c>
      <c r="J146" s="268">
        <v>0</v>
      </c>
      <c r="K146" s="201">
        <f t="shared" si="1"/>
        <v>0</v>
      </c>
      <c r="M146" s="308"/>
    </row>
    <row r="147" spans="1:13" s="203" customFormat="1" ht="36" hidden="1" outlineLevel="5">
      <c r="A147" s="216" t="s">
        <v>40</v>
      </c>
      <c r="B147" s="213" t="s">
        <v>30</v>
      </c>
      <c r="C147" s="213" t="s">
        <v>108</v>
      </c>
      <c r="D147" s="213" t="s">
        <v>119</v>
      </c>
      <c r="E147" s="213" t="s">
        <v>97</v>
      </c>
      <c r="F147" s="306"/>
      <c r="G147" s="307"/>
      <c r="H147" s="305">
        <v>0</v>
      </c>
      <c r="I147" s="296">
        <v>0</v>
      </c>
      <c r="J147" s="268">
        <v>0</v>
      </c>
      <c r="K147" s="201">
        <f t="shared" si="1"/>
        <v>0</v>
      </c>
      <c r="M147" s="308"/>
    </row>
    <row r="148" spans="1:13" s="203" customFormat="1" ht="22.5" outlineLevel="5">
      <c r="A148" s="212" t="s">
        <v>32</v>
      </c>
      <c r="B148" s="213" t="s">
        <v>30</v>
      </c>
      <c r="C148" s="213" t="s">
        <v>108</v>
      </c>
      <c r="D148" s="213" t="s">
        <v>119</v>
      </c>
      <c r="E148" s="213" t="s">
        <v>33</v>
      </c>
      <c r="F148" s="215" t="s">
        <v>256</v>
      </c>
      <c r="G148" s="215" t="s">
        <v>39</v>
      </c>
      <c r="H148" s="305">
        <v>700000</v>
      </c>
      <c r="I148" s="296">
        <v>0</v>
      </c>
      <c r="J148" s="268">
        <v>0</v>
      </c>
      <c r="K148" s="217">
        <f t="shared" si="1"/>
        <v>0</v>
      </c>
    </row>
    <row r="149" spans="1:13" s="203" customFormat="1" ht="36" outlineLevel="5">
      <c r="A149" s="216" t="s">
        <v>40</v>
      </c>
      <c r="B149" s="213" t="s">
        <v>30</v>
      </c>
      <c r="C149" s="213" t="s">
        <v>108</v>
      </c>
      <c r="D149" s="213" t="s">
        <v>119</v>
      </c>
      <c r="E149" s="213" t="s">
        <v>97</v>
      </c>
      <c r="F149" s="215" t="s">
        <v>256</v>
      </c>
      <c r="G149" s="215" t="s">
        <v>39</v>
      </c>
      <c r="H149" s="305">
        <v>61935000</v>
      </c>
      <c r="I149" s="296">
        <v>0</v>
      </c>
      <c r="J149" s="268">
        <v>0</v>
      </c>
      <c r="K149" s="217">
        <f t="shared" si="1"/>
        <v>0</v>
      </c>
      <c r="L149" s="309"/>
    </row>
    <row r="150" spans="1:13" s="12" customFormat="1" hidden="1" outlineLevel="5">
      <c r="A150" s="18" t="s">
        <v>32</v>
      </c>
      <c r="B150" s="129" t="s">
        <v>30</v>
      </c>
      <c r="C150" s="129" t="s">
        <v>108</v>
      </c>
      <c r="D150" s="129" t="s">
        <v>119</v>
      </c>
      <c r="E150" s="129" t="s">
        <v>33</v>
      </c>
      <c r="F150" s="76" t="s">
        <v>120</v>
      </c>
      <c r="G150" s="70"/>
      <c r="H150" s="228">
        <v>0</v>
      </c>
      <c r="I150" s="282">
        <v>0</v>
      </c>
      <c r="J150" s="252">
        <v>0</v>
      </c>
      <c r="K150" s="152">
        <f t="shared" si="1"/>
        <v>0</v>
      </c>
    </row>
    <row r="151" spans="1:13" s="12" customFormat="1" ht="12.75" hidden="1" customHeight="1" outlineLevel="5">
      <c r="A151" s="13" t="s">
        <v>40</v>
      </c>
      <c r="B151" s="129" t="s">
        <v>30</v>
      </c>
      <c r="C151" s="129" t="s">
        <v>108</v>
      </c>
      <c r="D151" s="129" t="s">
        <v>119</v>
      </c>
      <c r="E151" s="129" t="s">
        <v>97</v>
      </c>
      <c r="F151" s="76" t="s">
        <v>120</v>
      </c>
      <c r="G151" s="70"/>
      <c r="H151" s="228">
        <v>0</v>
      </c>
      <c r="I151" s="282">
        <v>0</v>
      </c>
      <c r="J151" s="252">
        <v>0</v>
      </c>
      <c r="K151" s="152">
        <v>0</v>
      </c>
    </row>
    <row r="152" spans="1:13" s="11" customFormat="1" ht="36" hidden="1" outlineLevel="3" collapsed="1">
      <c r="A152" s="159" t="s">
        <v>122</v>
      </c>
      <c r="B152" s="131" t="s">
        <v>30</v>
      </c>
      <c r="C152" s="131" t="s">
        <v>108</v>
      </c>
      <c r="D152" s="131">
        <v>2210252520</v>
      </c>
      <c r="E152" s="131" t="s">
        <v>31</v>
      </c>
      <c r="F152" s="160"/>
      <c r="G152" s="160"/>
      <c r="H152" s="231">
        <f>SUM(H153:H154)</f>
        <v>0</v>
      </c>
      <c r="I152" s="285">
        <f>SUM(I153:I154)</f>
        <v>0</v>
      </c>
      <c r="J152" s="255">
        <f>SUM(J153:J154)</f>
        <v>0</v>
      </c>
      <c r="K152" s="43">
        <f>SUM(K153:K154)</f>
        <v>0</v>
      </c>
    </row>
    <row r="153" spans="1:13" s="12" customFormat="1" hidden="1" outlineLevel="5">
      <c r="A153" s="18" t="s">
        <v>32</v>
      </c>
      <c r="B153" s="129" t="s">
        <v>30</v>
      </c>
      <c r="C153" s="129" t="s">
        <v>108</v>
      </c>
      <c r="D153" s="129">
        <v>2210252520</v>
      </c>
      <c r="E153" s="129" t="s">
        <v>33</v>
      </c>
      <c r="F153" s="72"/>
      <c r="G153" s="72"/>
      <c r="H153" s="228">
        <v>0</v>
      </c>
      <c r="I153" s="282">
        <v>0</v>
      </c>
      <c r="J153" s="252">
        <v>0</v>
      </c>
      <c r="K153" s="152">
        <f t="shared" si="1"/>
        <v>0</v>
      </c>
    </row>
    <row r="154" spans="1:13" s="12" customFormat="1" ht="36" hidden="1" outlineLevel="5">
      <c r="A154" s="13" t="s">
        <v>40</v>
      </c>
      <c r="B154" s="129" t="s">
        <v>30</v>
      </c>
      <c r="C154" s="129" t="s">
        <v>108</v>
      </c>
      <c r="D154" s="129">
        <v>2210252520</v>
      </c>
      <c r="E154" s="129">
        <v>321</v>
      </c>
      <c r="F154" s="72"/>
      <c r="G154" s="72"/>
      <c r="H154" s="228">
        <v>0</v>
      </c>
      <c r="I154" s="282">
        <v>0</v>
      </c>
      <c r="J154" s="252">
        <v>0</v>
      </c>
      <c r="K154" s="152">
        <f t="shared" si="1"/>
        <v>0</v>
      </c>
      <c r="L154" s="67"/>
    </row>
    <row r="155" spans="1:13" s="11" customFormat="1" ht="51" customHeight="1" outlineLevel="3" collapsed="1">
      <c r="A155" s="159" t="s">
        <v>123</v>
      </c>
      <c r="B155" s="131" t="s">
        <v>30</v>
      </c>
      <c r="C155" s="131" t="s">
        <v>108</v>
      </c>
      <c r="D155" s="131" t="s">
        <v>124</v>
      </c>
      <c r="E155" s="131" t="s">
        <v>31</v>
      </c>
      <c r="F155" s="160"/>
      <c r="G155" s="160"/>
      <c r="H155" s="231">
        <f>SUM(H156:H157)</f>
        <v>14777700</v>
      </c>
      <c r="I155" s="285">
        <f>SUM(I156:I157)</f>
        <v>1231400</v>
      </c>
      <c r="J155" s="255">
        <f>SUM(J156:J157)</f>
        <v>683463.84</v>
      </c>
      <c r="K155" s="43">
        <f>SUM(K156:K157)</f>
        <v>547936.16</v>
      </c>
    </row>
    <row r="156" spans="1:13" s="12" customFormat="1" outlineLevel="5">
      <c r="A156" s="18" t="s">
        <v>32</v>
      </c>
      <c r="B156" s="129" t="s">
        <v>30</v>
      </c>
      <c r="C156" s="129" t="s">
        <v>108</v>
      </c>
      <c r="D156" s="129" t="s">
        <v>124</v>
      </c>
      <c r="E156" s="129" t="s">
        <v>33</v>
      </c>
      <c r="F156" s="72"/>
      <c r="G156" s="72"/>
      <c r="H156" s="228">
        <v>163700</v>
      </c>
      <c r="I156" s="282">
        <v>13600</v>
      </c>
      <c r="J156" s="252">
        <v>3463.84</v>
      </c>
      <c r="K156" s="152">
        <f t="shared" ref="K156:K219" si="2">I156-J156</f>
        <v>10136.16</v>
      </c>
    </row>
    <row r="157" spans="1:13" s="12" customFormat="1" ht="36" outlineLevel="5">
      <c r="A157" s="13" t="s">
        <v>40</v>
      </c>
      <c r="B157" s="129" t="s">
        <v>30</v>
      </c>
      <c r="C157" s="129" t="s">
        <v>108</v>
      </c>
      <c r="D157" s="129" t="s">
        <v>124</v>
      </c>
      <c r="E157" s="129" t="s">
        <v>97</v>
      </c>
      <c r="F157" s="72"/>
      <c r="G157" s="72"/>
      <c r="H157" s="228">
        <v>14614000</v>
      </c>
      <c r="I157" s="282">
        <v>1217800</v>
      </c>
      <c r="J157" s="252">
        <v>680000</v>
      </c>
      <c r="K157" s="152">
        <f t="shared" si="2"/>
        <v>537800</v>
      </c>
    </row>
    <row r="158" spans="1:13" s="11" customFormat="1" ht="60" outlineLevel="3">
      <c r="A158" s="159" t="s">
        <v>125</v>
      </c>
      <c r="B158" s="131" t="s">
        <v>30</v>
      </c>
      <c r="C158" s="131" t="s">
        <v>108</v>
      </c>
      <c r="D158" s="131" t="s">
        <v>126</v>
      </c>
      <c r="E158" s="131" t="s">
        <v>31</v>
      </c>
      <c r="F158" s="160"/>
      <c r="G158" s="160"/>
      <c r="H158" s="231">
        <f>SUM(H159:H160)</f>
        <v>4015600</v>
      </c>
      <c r="I158" s="285">
        <f>SUM(I159:I160)</f>
        <v>334600</v>
      </c>
      <c r="J158" s="255">
        <f>SUM(J159:J160)</f>
        <v>312486.8</v>
      </c>
      <c r="K158" s="43">
        <f>SUM(K159:K160)</f>
        <v>22113.200000000001</v>
      </c>
    </row>
    <row r="159" spans="1:13" s="12" customFormat="1" outlineLevel="5">
      <c r="A159" s="18" t="s">
        <v>32</v>
      </c>
      <c r="B159" s="129" t="s">
        <v>30</v>
      </c>
      <c r="C159" s="129" t="s">
        <v>108</v>
      </c>
      <c r="D159" s="129" t="s">
        <v>126</v>
      </c>
      <c r="E159" s="129" t="s">
        <v>33</v>
      </c>
      <c r="F159" s="72"/>
      <c r="G159" s="72"/>
      <c r="H159" s="228">
        <v>55600</v>
      </c>
      <c r="I159" s="282">
        <v>4600</v>
      </c>
      <c r="J159" s="252">
        <v>2486.8000000000002</v>
      </c>
      <c r="K159" s="152">
        <f t="shared" si="2"/>
        <v>2113.1999999999998</v>
      </c>
    </row>
    <row r="160" spans="1:13" s="12" customFormat="1" ht="36" outlineLevel="5">
      <c r="A160" s="13" t="s">
        <v>40</v>
      </c>
      <c r="B160" s="129" t="s">
        <v>30</v>
      </c>
      <c r="C160" s="129" t="s">
        <v>108</v>
      </c>
      <c r="D160" s="129" t="s">
        <v>126</v>
      </c>
      <c r="E160" s="129" t="s">
        <v>97</v>
      </c>
      <c r="F160" s="72"/>
      <c r="G160" s="72"/>
      <c r="H160" s="228">
        <v>3960000</v>
      </c>
      <c r="I160" s="282">
        <v>330000</v>
      </c>
      <c r="J160" s="252">
        <v>310000</v>
      </c>
      <c r="K160" s="152">
        <f t="shared" si="2"/>
        <v>20000</v>
      </c>
    </row>
    <row r="161" spans="1:11" s="81" customFormat="1" ht="96" hidden="1" outlineLevel="3">
      <c r="A161" s="164" t="s">
        <v>127</v>
      </c>
      <c r="B161" s="165" t="s">
        <v>30</v>
      </c>
      <c r="C161" s="165" t="s">
        <v>108</v>
      </c>
      <c r="D161" s="165" t="s">
        <v>128</v>
      </c>
      <c r="E161" s="165" t="s">
        <v>31</v>
      </c>
      <c r="F161" s="166"/>
      <c r="G161" s="166"/>
      <c r="H161" s="238">
        <f>SUM(H162:H163)</f>
        <v>0</v>
      </c>
      <c r="I161" s="291">
        <f>SUM(I162:I163)</f>
        <v>0</v>
      </c>
      <c r="J161" s="261">
        <f>SUM(J162:J163)</f>
        <v>0</v>
      </c>
      <c r="K161" s="120">
        <f t="shared" si="2"/>
        <v>0</v>
      </c>
    </row>
    <row r="162" spans="1:11" s="84" customFormat="1" ht="33.75" hidden="1" outlineLevel="5">
      <c r="A162" s="82" t="s">
        <v>32</v>
      </c>
      <c r="B162" s="135" t="s">
        <v>30</v>
      </c>
      <c r="C162" s="135" t="s">
        <v>108</v>
      </c>
      <c r="D162" s="135" t="s">
        <v>128</v>
      </c>
      <c r="E162" s="135" t="s">
        <v>33</v>
      </c>
      <c r="F162" s="83" t="s">
        <v>129</v>
      </c>
      <c r="G162" s="83" t="s">
        <v>39</v>
      </c>
      <c r="H162" s="239">
        <v>0</v>
      </c>
      <c r="I162" s="292">
        <v>0</v>
      </c>
      <c r="J162" s="262">
        <v>0</v>
      </c>
      <c r="K162" s="120">
        <f t="shared" si="2"/>
        <v>0</v>
      </c>
    </row>
    <row r="163" spans="1:11" s="84" customFormat="1" ht="36" hidden="1" outlineLevel="5">
      <c r="A163" s="87" t="s">
        <v>40</v>
      </c>
      <c r="B163" s="135" t="s">
        <v>30</v>
      </c>
      <c r="C163" s="135" t="s">
        <v>108</v>
      </c>
      <c r="D163" s="135" t="s">
        <v>128</v>
      </c>
      <c r="E163" s="135" t="s">
        <v>41</v>
      </c>
      <c r="F163" s="83" t="s">
        <v>129</v>
      </c>
      <c r="G163" s="83" t="s">
        <v>39</v>
      </c>
      <c r="H163" s="239">
        <v>0</v>
      </c>
      <c r="I163" s="292">
        <v>0</v>
      </c>
      <c r="J163" s="262">
        <v>0</v>
      </c>
      <c r="K163" s="120">
        <f t="shared" si="2"/>
        <v>0</v>
      </c>
    </row>
    <row r="164" spans="1:11" s="202" customFormat="1" ht="84" outlineLevel="3" collapsed="1">
      <c r="A164" s="218" t="s">
        <v>127</v>
      </c>
      <c r="B164" s="219" t="s">
        <v>30</v>
      </c>
      <c r="C164" s="219" t="s">
        <v>108</v>
      </c>
      <c r="D164" s="219" t="s">
        <v>128</v>
      </c>
      <c r="E164" s="219" t="s">
        <v>31</v>
      </c>
      <c r="F164" s="220"/>
      <c r="G164" s="220"/>
      <c r="H164" s="243">
        <f>SUM(H165:H168)</f>
        <v>10100</v>
      </c>
      <c r="I164" s="295">
        <f>SUM(I165:I168)</f>
        <v>0</v>
      </c>
      <c r="J164" s="304">
        <f>SUM(J165:J168)</f>
        <v>0</v>
      </c>
      <c r="K164" s="222">
        <f>SUM(K165:K168)</f>
        <v>0</v>
      </c>
    </row>
    <row r="165" spans="1:11" s="203" customFormat="1" ht="22.5" outlineLevel="5">
      <c r="A165" s="212" t="s">
        <v>32</v>
      </c>
      <c r="B165" s="213" t="s">
        <v>30</v>
      </c>
      <c r="C165" s="213" t="s">
        <v>108</v>
      </c>
      <c r="D165" s="213" t="s">
        <v>128</v>
      </c>
      <c r="E165" s="213" t="s">
        <v>33</v>
      </c>
      <c r="F165" s="215" t="s">
        <v>257</v>
      </c>
      <c r="G165" s="215" t="s">
        <v>39</v>
      </c>
      <c r="H165" s="305">
        <v>140</v>
      </c>
      <c r="I165" s="296">
        <v>0</v>
      </c>
      <c r="J165" s="268">
        <v>0</v>
      </c>
      <c r="K165" s="217">
        <f t="shared" si="2"/>
        <v>0</v>
      </c>
    </row>
    <row r="166" spans="1:11" s="203" customFormat="1" ht="36" outlineLevel="5">
      <c r="A166" s="216" t="s">
        <v>40</v>
      </c>
      <c r="B166" s="213" t="s">
        <v>30</v>
      </c>
      <c r="C166" s="213" t="s">
        <v>108</v>
      </c>
      <c r="D166" s="213" t="s">
        <v>128</v>
      </c>
      <c r="E166" s="213" t="s">
        <v>41</v>
      </c>
      <c r="F166" s="215" t="s">
        <v>257</v>
      </c>
      <c r="G166" s="215" t="s">
        <v>39</v>
      </c>
      <c r="H166" s="305">
        <v>9960</v>
      </c>
      <c r="I166" s="296">
        <v>0</v>
      </c>
      <c r="J166" s="268">
        <v>0</v>
      </c>
      <c r="K166" s="217">
        <f t="shared" si="2"/>
        <v>0</v>
      </c>
    </row>
    <row r="167" spans="1:11" s="12" customFormat="1" ht="36" hidden="1" outlineLevel="5">
      <c r="A167" s="13" t="s">
        <v>40</v>
      </c>
      <c r="B167" s="129" t="s">
        <v>30</v>
      </c>
      <c r="C167" s="129" t="s">
        <v>108</v>
      </c>
      <c r="D167" s="129" t="s">
        <v>128</v>
      </c>
      <c r="E167" s="129">
        <v>313</v>
      </c>
      <c r="F167" s="76" t="s">
        <v>130</v>
      </c>
      <c r="G167" s="75"/>
      <c r="H167" s="228">
        <v>0</v>
      </c>
      <c r="I167" s="282">
        <v>0</v>
      </c>
      <c r="J167" s="252">
        <v>0</v>
      </c>
      <c r="K167" s="120">
        <f t="shared" si="2"/>
        <v>0</v>
      </c>
    </row>
    <row r="168" spans="1:11" s="12" customFormat="1" hidden="1" outlineLevel="5">
      <c r="A168" s="18" t="s">
        <v>32</v>
      </c>
      <c r="B168" s="129" t="s">
        <v>30</v>
      </c>
      <c r="C168" s="129" t="s">
        <v>108</v>
      </c>
      <c r="D168" s="129" t="s">
        <v>128</v>
      </c>
      <c r="E168" s="129" t="s">
        <v>33</v>
      </c>
      <c r="F168" s="76" t="s">
        <v>130</v>
      </c>
      <c r="G168" s="75"/>
      <c r="H168" s="228">
        <v>0</v>
      </c>
      <c r="I168" s="282">
        <v>0</v>
      </c>
      <c r="J168" s="252">
        <v>0</v>
      </c>
      <c r="K168" s="120">
        <f t="shared" si="2"/>
        <v>0</v>
      </c>
    </row>
    <row r="169" spans="1:11" s="11" customFormat="1" ht="48" outlineLevel="3" collapsed="1">
      <c r="A169" s="159" t="s">
        <v>131</v>
      </c>
      <c r="B169" s="131" t="s">
        <v>30</v>
      </c>
      <c r="C169" s="131" t="s">
        <v>108</v>
      </c>
      <c r="D169" s="131" t="s">
        <v>132</v>
      </c>
      <c r="E169" s="131" t="s">
        <v>31</v>
      </c>
      <c r="F169" s="160"/>
      <c r="G169" s="160"/>
      <c r="H169" s="231">
        <f>SUM(H170:H171)</f>
        <v>750</v>
      </c>
      <c r="I169" s="285">
        <f>SUM(I170:I171)</f>
        <v>0</v>
      </c>
      <c r="J169" s="255">
        <f>SUM(J170:J171)</f>
        <v>0</v>
      </c>
      <c r="K169" s="43">
        <f>SUM(K170:K171)</f>
        <v>0</v>
      </c>
    </row>
    <row r="170" spans="1:11" s="12" customFormat="1" outlineLevel="5">
      <c r="A170" s="18" t="s">
        <v>32</v>
      </c>
      <c r="B170" s="129" t="s">
        <v>30</v>
      </c>
      <c r="C170" s="129" t="s">
        <v>108</v>
      </c>
      <c r="D170" s="129" t="s">
        <v>132</v>
      </c>
      <c r="E170" s="129" t="s">
        <v>33</v>
      </c>
      <c r="F170" s="72"/>
      <c r="G170" s="72"/>
      <c r="H170" s="240">
        <v>0</v>
      </c>
      <c r="I170" s="282">
        <v>0</v>
      </c>
      <c r="J170" s="252">
        <v>0</v>
      </c>
      <c r="K170" s="120">
        <f t="shared" si="2"/>
        <v>0</v>
      </c>
    </row>
    <row r="171" spans="1:11" s="12" customFormat="1" ht="36" outlineLevel="5">
      <c r="A171" s="13" t="s">
        <v>40</v>
      </c>
      <c r="B171" s="129" t="s">
        <v>30</v>
      </c>
      <c r="C171" s="129" t="s">
        <v>108</v>
      </c>
      <c r="D171" s="129" t="s">
        <v>132</v>
      </c>
      <c r="E171" s="129" t="s">
        <v>97</v>
      </c>
      <c r="F171" s="72"/>
      <c r="G171" s="72"/>
      <c r="H171" s="228">
        <v>750</v>
      </c>
      <c r="I171" s="282">
        <v>0</v>
      </c>
      <c r="J171" s="252">
        <v>0</v>
      </c>
      <c r="K171" s="152">
        <f t="shared" si="2"/>
        <v>0</v>
      </c>
    </row>
    <row r="172" spans="1:11" s="202" customFormat="1" ht="24" outlineLevel="3">
      <c r="A172" s="204" t="s">
        <v>133</v>
      </c>
      <c r="B172" s="205" t="s">
        <v>30</v>
      </c>
      <c r="C172" s="205" t="s">
        <v>108</v>
      </c>
      <c r="D172" s="205" t="s">
        <v>134</v>
      </c>
      <c r="E172" s="205" t="s">
        <v>31</v>
      </c>
      <c r="F172" s="206"/>
      <c r="G172" s="206"/>
      <c r="H172" s="232">
        <f>SUM(H173:H176)</f>
        <v>730683600</v>
      </c>
      <c r="I172" s="286">
        <f>SUM(I173:I176)</f>
        <v>0</v>
      </c>
      <c r="J172" s="263">
        <f>SUM(J173:J176)</f>
        <v>-2997.76</v>
      </c>
      <c r="K172" s="207">
        <f>SUM(K173:K176)</f>
        <v>2997.76</v>
      </c>
    </row>
    <row r="173" spans="1:11" s="203" customFormat="1" ht="22.5" hidden="1" outlineLevel="5">
      <c r="A173" s="208" t="s">
        <v>32</v>
      </c>
      <c r="B173" s="209" t="s">
        <v>30</v>
      </c>
      <c r="C173" s="209" t="s">
        <v>108</v>
      </c>
      <c r="D173" s="209" t="s">
        <v>134</v>
      </c>
      <c r="E173" s="209" t="s">
        <v>33</v>
      </c>
      <c r="F173" s="210" t="s">
        <v>136</v>
      </c>
      <c r="G173" s="210" t="s">
        <v>39</v>
      </c>
      <c r="H173" s="241">
        <v>0</v>
      </c>
      <c r="I173" s="287">
        <v>0</v>
      </c>
      <c r="J173" s="256">
        <v>0</v>
      </c>
      <c r="K173" s="217">
        <v>0</v>
      </c>
    </row>
    <row r="174" spans="1:11" s="203" customFormat="1" ht="36" hidden="1" outlineLevel="5">
      <c r="A174" s="223" t="s">
        <v>40</v>
      </c>
      <c r="B174" s="209" t="s">
        <v>30</v>
      </c>
      <c r="C174" s="209" t="s">
        <v>108</v>
      </c>
      <c r="D174" s="209" t="s">
        <v>134</v>
      </c>
      <c r="E174" s="209" t="s">
        <v>41</v>
      </c>
      <c r="F174" s="210" t="s">
        <v>136</v>
      </c>
      <c r="G174" s="210" t="s">
        <v>39</v>
      </c>
      <c r="H174" s="241">
        <v>0</v>
      </c>
      <c r="I174" s="287">
        <v>0</v>
      </c>
      <c r="J174" s="256">
        <v>0</v>
      </c>
      <c r="K174" s="217">
        <f t="shared" si="2"/>
        <v>0</v>
      </c>
    </row>
    <row r="175" spans="1:11" s="203" customFormat="1" ht="36" outlineLevel="5">
      <c r="A175" s="223" t="s">
        <v>40</v>
      </c>
      <c r="B175" s="209" t="s">
        <v>30</v>
      </c>
      <c r="C175" s="209" t="s">
        <v>108</v>
      </c>
      <c r="D175" s="209" t="s">
        <v>134</v>
      </c>
      <c r="E175" s="209">
        <v>244</v>
      </c>
      <c r="F175" s="210" t="s">
        <v>259</v>
      </c>
      <c r="G175" s="210"/>
      <c r="H175" s="233">
        <v>7500000</v>
      </c>
      <c r="I175" s="287">
        <v>0</v>
      </c>
      <c r="J175" s="264">
        <v>0</v>
      </c>
      <c r="K175" s="217">
        <f>I175-J175</f>
        <v>0</v>
      </c>
    </row>
    <row r="176" spans="1:11" s="203" customFormat="1" ht="36" outlineLevel="5">
      <c r="A176" s="223" t="s">
        <v>40</v>
      </c>
      <c r="B176" s="209" t="s">
        <v>30</v>
      </c>
      <c r="C176" s="209" t="s">
        <v>108</v>
      </c>
      <c r="D176" s="209" t="s">
        <v>134</v>
      </c>
      <c r="E176" s="209" t="s">
        <v>41</v>
      </c>
      <c r="F176" s="210" t="s">
        <v>259</v>
      </c>
      <c r="G176" s="210"/>
      <c r="H176" s="241">
        <v>723183600</v>
      </c>
      <c r="I176" s="287">
        <v>0</v>
      </c>
      <c r="J176" s="344">
        <v>-2997.76</v>
      </c>
      <c r="K176" s="217">
        <f>I176-J176</f>
        <v>2997.76</v>
      </c>
    </row>
    <row r="177" spans="1:13" s="11" customFormat="1" ht="24" outlineLevel="3">
      <c r="A177" s="159" t="s">
        <v>133</v>
      </c>
      <c r="B177" s="131" t="s">
        <v>30</v>
      </c>
      <c r="C177" s="131" t="s">
        <v>108</v>
      </c>
      <c r="D177" s="131" t="s">
        <v>134</v>
      </c>
      <c r="E177" s="131" t="s">
        <v>31</v>
      </c>
      <c r="F177" s="160"/>
      <c r="G177" s="160"/>
      <c r="H177" s="231">
        <f>SUM(H178:H184)</f>
        <v>606497000</v>
      </c>
      <c r="I177" s="285">
        <f>SUM(I178:I184)</f>
        <v>12091100</v>
      </c>
      <c r="J177" s="255">
        <f>SUM(J178:J184)</f>
        <v>0</v>
      </c>
      <c r="K177" s="43">
        <f>SUM(K178:K184)</f>
        <v>12091100</v>
      </c>
    </row>
    <row r="178" spans="1:13" s="12" customFormat="1" hidden="1" outlineLevel="5">
      <c r="A178" s="18" t="s">
        <v>32</v>
      </c>
      <c r="B178" s="129" t="s">
        <v>30</v>
      </c>
      <c r="C178" s="129" t="s">
        <v>108</v>
      </c>
      <c r="D178" s="129" t="s">
        <v>134</v>
      </c>
      <c r="E178" s="129" t="s">
        <v>33</v>
      </c>
      <c r="F178" s="72"/>
      <c r="G178" s="70"/>
      <c r="H178" s="228">
        <v>0</v>
      </c>
      <c r="I178" s="282">
        <v>0</v>
      </c>
      <c r="J178" s="252">
        <v>0</v>
      </c>
      <c r="K178" s="120">
        <f t="shared" si="2"/>
        <v>0</v>
      </c>
      <c r="M178" s="17"/>
    </row>
    <row r="179" spans="1:13" s="12" customFormat="1" hidden="1" outlineLevel="5">
      <c r="A179" s="18" t="s">
        <v>32</v>
      </c>
      <c r="B179" s="129" t="s">
        <v>30</v>
      </c>
      <c r="C179" s="129" t="s">
        <v>108</v>
      </c>
      <c r="D179" s="129" t="s">
        <v>134</v>
      </c>
      <c r="E179" s="129" t="s">
        <v>33</v>
      </c>
      <c r="F179" s="76" t="s">
        <v>135</v>
      </c>
      <c r="G179" s="75"/>
      <c r="H179" s="228">
        <v>0</v>
      </c>
      <c r="I179" s="282">
        <v>0</v>
      </c>
      <c r="J179" s="252">
        <v>0</v>
      </c>
      <c r="K179" s="120">
        <f t="shared" si="2"/>
        <v>0</v>
      </c>
      <c r="M179" s="17"/>
    </row>
    <row r="180" spans="1:13" s="12" customFormat="1" ht="36" hidden="1" outlineLevel="5">
      <c r="A180" s="13" t="s">
        <v>40</v>
      </c>
      <c r="B180" s="129" t="s">
        <v>30</v>
      </c>
      <c r="C180" s="129" t="s">
        <v>108</v>
      </c>
      <c r="D180" s="129" t="s">
        <v>134</v>
      </c>
      <c r="E180" s="129">
        <v>321</v>
      </c>
      <c r="F180" s="75"/>
      <c r="G180" s="75"/>
      <c r="H180" s="228">
        <v>0</v>
      </c>
      <c r="I180" s="282">
        <v>0</v>
      </c>
      <c r="J180" s="252">
        <v>0</v>
      </c>
      <c r="K180" s="152">
        <f>I180-J180</f>
        <v>0</v>
      </c>
      <c r="M180" s="17"/>
    </row>
    <row r="181" spans="1:13" s="12" customFormat="1" ht="36" hidden="1" customHeight="1" outlineLevel="5">
      <c r="A181" s="13" t="s">
        <v>40</v>
      </c>
      <c r="B181" s="129" t="s">
        <v>30</v>
      </c>
      <c r="C181" s="129" t="s">
        <v>108</v>
      </c>
      <c r="D181" s="129" t="s">
        <v>134</v>
      </c>
      <c r="E181" s="129">
        <v>313</v>
      </c>
      <c r="F181" s="76" t="s">
        <v>135</v>
      </c>
      <c r="G181" s="75"/>
      <c r="H181" s="228">
        <v>0</v>
      </c>
      <c r="I181" s="282">
        <v>0</v>
      </c>
      <c r="J181" s="252">
        <v>0</v>
      </c>
      <c r="K181" s="152">
        <f t="shared" si="2"/>
        <v>0</v>
      </c>
      <c r="M181" s="17"/>
    </row>
    <row r="182" spans="1:13" s="12" customFormat="1" ht="36" hidden="1" customHeight="1" outlineLevel="5">
      <c r="A182" s="13" t="s">
        <v>40</v>
      </c>
      <c r="B182" s="129" t="s">
        <v>30</v>
      </c>
      <c r="C182" s="129" t="s">
        <v>108</v>
      </c>
      <c r="D182" s="129" t="s">
        <v>134</v>
      </c>
      <c r="E182" s="129">
        <v>313</v>
      </c>
      <c r="F182" s="75" t="s">
        <v>258</v>
      </c>
      <c r="G182" s="75" t="s">
        <v>39</v>
      </c>
      <c r="H182" s="228">
        <v>0</v>
      </c>
      <c r="I182" s="282">
        <v>0</v>
      </c>
      <c r="J182" s="252">
        <v>0</v>
      </c>
      <c r="K182" s="152">
        <f t="shared" si="2"/>
        <v>0</v>
      </c>
      <c r="M182" s="17"/>
    </row>
    <row r="183" spans="1:13" s="12" customFormat="1" ht="22.5" outlineLevel="5">
      <c r="A183" s="18" t="s">
        <v>32</v>
      </c>
      <c r="B183" s="129" t="s">
        <v>30</v>
      </c>
      <c r="C183" s="129" t="s">
        <v>108</v>
      </c>
      <c r="D183" s="129" t="s">
        <v>134</v>
      </c>
      <c r="E183" s="129" t="s">
        <v>33</v>
      </c>
      <c r="F183" s="75" t="s">
        <v>320</v>
      </c>
      <c r="G183" s="75" t="s">
        <v>39</v>
      </c>
      <c r="H183" s="228">
        <v>8515000</v>
      </c>
      <c r="I183" s="282">
        <v>115600</v>
      </c>
      <c r="J183" s="252">
        <v>0</v>
      </c>
      <c r="K183" s="152">
        <f t="shared" si="2"/>
        <v>115600</v>
      </c>
    </row>
    <row r="184" spans="1:13" s="12" customFormat="1" ht="36" outlineLevel="5">
      <c r="A184" s="13" t="s">
        <v>40</v>
      </c>
      <c r="B184" s="129" t="s">
        <v>30</v>
      </c>
      <c r="C184" s="129" t="s">
        <v>108</v>
      </c>
      <c r="D184" s="129" t="s">
        <v>134</v>
      </c>
      <c r="E184" s="129" t="s">
        <v>41</v>
      </c>
      <c r="F184" s="75" t="s">
        <v>320</v>
      </c>
      <c r="G184" s="75" t="s">
        <v>39</v>
      </c>
      <c r="H184" s="228">
        <v>597982000</v>
      </c>
      <c r="I184" s="282">
        <v>11975500</v>
      </c>
      <c r="J184" s="252">
        <v>0</v>
      </c>
      <c r="K184" s="152">
        <f t="shared" si="2"/>
        <v>11975500</v>
      </c>
    </row>
    <row r="185" spans="1:13" s="11" customFormat="1" ht="24" outlineLevel="3">
      <c r="A185" s="159" t="s">
        <v>137</v>
      </c>
      <c r="B185" s="131" t="s">
        <v>30</v>
      </c>
      <c r="C185" s="131" t="s">
        <v>108</v>
      </c>
      <c r="D185" s="131" t="s">
        <v>138</v>
      </c>
      <c r="E185" s="131" t="s">
        <v>31</v>
      </c>
      <c r="F185" s="160"/>
      <c r="G185" s="160"/>
      <c r="H185" s="231">
        <f>SUM(H186:H187)</f>
        <v>486675500</v>
      </c>
      <c r="I185" s="285">
        <f>SUM(I186:I187)</f>
        <v>38131400</v>
      </c>
      <c r="J185" s="255">
        <f>SUM(J186:J187)</f>
        <v>34430185.339999996</v>
      </c>
      <c r="K185" s="43">
        <f>SUM(K186:K187)</f>
        <v>3701214.660000002</v>
      </c>
    </row>
    <row r="186" spans="1:13" s="12" customFormat="1" outlineLevel="5">
      <c r="A186" s="18" t="s">
        <v>32</v>
      </c>
      <c r="B186" s="129" t="s">
        <v>30</v>
      </c>
      <c r="C186" s="129" t="s">
        <v>108</v>
      </c>
      <c r="D186" s="129" t="s">
        <v>138</v>
      </c>
      <c r="E186" s="129" t="s">
        <v>33</v>
      </c>
      <c r="F186" s="72"/>
      <c r="G186" s="72"/>
      <c r="H186" s="228">
        <v>6738000</v>
      </c>
      <c r="I186" s="282">
        <v>527800</v>
      </c>
      <c r="J186" s="252">
        <v>226652.83</v>
      </c>
      <c r="K186" s="152">
        <f t="shared" si="2"/>
        <v>301147.17000000004</v>
      </c>
    </row>
    <row r="187" spans="1:13" s="12" customFormat="1" ht="36" outlineLevel="5">
      <c r="A187" s="13" t="s">
        <v>40</v>
      </c>
      <c r="B187" s="129" t="s">
        <v>30</v>
      </c>
      <c r="C187" s="129" t="s">
        <v>108</v>
      </c>
      <c r="D187" s="129" t="s">
        <v>138</v>
      </c>
      <c r="E187" s="129" t="s">
        <v>97</v>
      </c>
      <c r="F187" s="72"/>
      <c r="G187" s="72"/>
      <c r="H187" s="228">
        <v>479937500</v>
      </c>
      <c r="I187" s="282">
        <v>37603600</v>
      </c>
      <c r="J187" s="252">
        <v>34203532.509999998</v>
      </c>
      <c r="K187" s="152">
        <f t="shared" si="2"/>
        <v>3400067.4900000021</v>
      </c>
    </row>
    <row r="188" spans="1:13" s="11" customFormat="1" ht="48" outlineLevel="3">
      <c r="A188" s="159" t="s">
        <v>139</v>
      </c>
      <c r="B188" s="131" t="s">
        <v>30</v>
      </c>
      <c r="C188" s="131" t="s">
        <v>108</v>
      </c>
      <c r="D188" s="131" t="s">
        <v>140</v>
      </c>
      <c r="E188" s="131" t="s">
        <v>31</v>
      </c>
      <c r="F188" s="160"/>
      <c r="G188" s="160"/>
      <c r="H188" s="231">
        <f>SUM(H189:H190)</f>
        <v>87702000</v>
      </c>
      <c r="I188" s="285">
        <f>SUM(I189:I190)</f>
        <v>6812000</v>
      </c>
      <c r="J188" s="255">
        <f>SUM(J189:J190)</f>
        <v>6319788.2199999997</v>
      </c>
      <c r="K188" s="43">
        <f>SUM(K189:K190)</f>
        <v>492211.78</v>
      </c>
    </row>
    <row r="189" spans="1:13" s="12" customFormat="1" outlineLevel="5">
      <c r="A189" s="18" t="s">
        <v>32</v>
      </c>
      <c r="B189" s="129" t="s">
        <v>30</v>
      </c>
      <c r="C189" s="129" t="s">
        <v>108</v>
      </c>
      <c r="D189" s="129" t="s">
        <v>140</v>
      </c>
      <c r="E189" s="129" t="s">
        <v>33</v>
      </c>
      <c r="F189" s="72"/>
      <c r="G189" s="72"/>
      <c r="H189" s="228">
        <v>1214000</v>
      </c>
      <c r="I189" s="282">
        <v>94300</v>
      </c>
      <c r="J189" s="252">
        <v>68687.22</v>
      </c>
      <c r="K189" s="152">
        <f t="shared" si="2"/>
        <v>25612.78</v>
      </c>
    </row>
    <row r="190" spans="1:13" s="12" customFormat="1" ht="36" outlineLevel="5">
      <c r="A190" s="13" t="s">
        <v>40</v>
      </c>
      <c r="B190" s="129" t="s">
        <v>30</v>
      </c>
      <c r="C190" s="129" t="s">
        <v>108</v>
      </c>
      <c r="D190" s="129" t="s">
        <v>140</v>
      </c>
      <c r="E190" s="129" t="s">
        <v>97</v>
      </c>
      <c r="F190" s="72"/>
      <c r="G190" s="72"/>
      <c r="H190" s="228">
        <v>86488000</v>
      </c>
      <c r="I190" s="282">
        <v>6717700</v>
      </c>
      <c r="J190" s="252">
        <v>6251101</v>
      </c>
      <c r="K190" s="152">
        <f t="shared" si="2"/>
        <v>466599</v>
      </c>
    </row>
    <row r="191" spans="1:13" s="11" customFormat="1" ht="24" outlineLevel="3">
      <c r="A191" s="159" t="s">
        <v>141</v>
      </c>
      <c r="B191" s="131" t="s">
        <v>30</v>
      </c>
      <c r="C191" s="131" t="s">
        <v>108</v>
      </c>
      <c r="D191" s="131" t="s">
        <v>142</v>
      </c>
      <c r="E191" s="131" t="s">
        <v>31</v>
      </c>
      <c r="F191" s="160"/>
      <c r="G191" s="160"/>
      <c r="H191" s="231">
        <f>SUM(H192:H193)</f>
        <v>42871800</v>
      </c>
      <c r="I191" s="285">
        <f>SUM(I192:I193)</f>
        <v>2849000</v>
      </c>
      <c r="J191" s="255">
        <f>SUM(J192:J193)</f>
        <v>2305486.88</v>
      </c>
      <c r="K191" s="43">
        <f>SUM(K192:K193)</f>
        <v>543513.12</v>
      </c>
    </row>
    <row r="192" spans="1:13" s="12" customFormat="1" outlineLevel="5">
      <c r="A192" s="18" t="s">
        <v>32</v>
      </c>
      <c r="B192" s="129" t="s">
        <v>30</v>
      </c>
      <c r="C192" s="129" t="s">
        <v>108</v>
      </c>
      <c r="D192" s="129" t="s">
        <v>142</v>
      </c>
      <c r="E192" s="129" t="s">
        <v>33</v>
      </c>
      <c r="F192" s="72"/>
      <c r="G192" s="72"/>
      <c r="H192" s="228">
        <v>594000</v>
      </c>
      <c r="I192" s="282">
        <v>39400</v>
      </c>
      <c r="J192" s="252">
        <v>22087.86</v>
      </c>
      <c r="K192" s="152">
        <f t="shared" si="2"/>
        <v>17312.14</v>
      </c>
    </row>
    <row r="193" spans="1:13" s="12" customFormat="1" ht="36" outlineLevel="5">
      <c r="A193" s="13" t="s">
        <v>40</v>
      </c>
      <c r="B193" s="129" t="s">
        <v>30</v>
      </c>
      <c r="C193" s="129" t="s">
        <v>108</v>
      </c>
      <c r="D193" s="129" t="s">
        <v>142</v>
      </c>
      <c r="E193" s="129" t="s">
        <v>97</v>
      </c>
      <c r="F193" s="72"/>
      <c r="G193" s="72"/>
      <c r="H193" s="228">
        <v>42277800</v>
      </c>
      <c r="I193" s="282">
        <v>2809600</v>
      </c>
      <c r="J193" s="252">
        <v>2283399.02</v>
      </c>
      <c r="K193" s="152">
        <f t="shared" si="2"/>
        <v>526200.98</v>
      </c>
      <c r="L193" s="67"/>
      <c r="M193" s="17"/>
    </row>
    <row r="194" spans="1:13" s="11" customFormat="1" ht="36" outlineLevel="3">
      <c r="A194" s="159" t="s">
        <v>143</v>
      </c>
      <c r="B194" s="131" t="s">
        <v>30</v>
      </c>
      <c r="C194" s="131" t="s">
        <v>108</v>
      </c>
      <c r="D194" s="131" t="s">
        <v>144</v>
      </c>
      <c r="E194" s="131" t="s">
        <v>31</v>
      </c>
      <c r="F194" s="160"/>
      <c r="G194" s="160"/>
      <c r="H194" s="231">
        <f>SUM(H195:H198)</f>
        <v>322747300</v>
      </c>
      <c r="I194" s="285">
        <f>SUM(I195:I198)</f>
        <v>24412500</v>
      </c>
      <c r="J194" s="255">
        <f>SUM(J195:J198)</f>
        <v>3788030.72</v>
      </c>
      <c r="K194" s="43">
        <f>SUM(K195:K198)</f>
        <v>20624469.280000001</v>
      </c>
    </row>
    <row r="195" spans="1:13" s="12" customFormat="1" outlineLevel="5">
      <c r="A195" s="18" t="s">
        <v>32</v>
      </c>
      <c r="B195" s="129" t="s">
        <v>30</v>
      </c>
      <c r="C195" s="129" t="s">
        <v>108</v>
      </c>
      <c r="D195" s="129" t="s">
        <v>144</v>
      </c>
      <c r="E195" s="129" t="s">
        <v>33</v>
      </c>
      <c r="F195" s="72"/>
      <c r="G195" s="72"/>
      <c r="H195" s="228">
        <v>4113000</v>
      </c>
      <c r="I195" s="282">
        <v>342700</v>
      </c>
      <c r="J195" s="252">
        <v>31869.72</v>
      </c>
      <c r="K195" s="152">
        <f t="shared" si="2"/>
        <v>310830.28000000003</v>
      </c>
    </row>
    <row r="196" spans="1:13" s="12" customFormat="1" ht="36" outlineLevel="5">
      <c r="A196" s="13" t="s">
        <v>40</v>
      </c>
      <c r="B196" s="129" t="s">
        <v>30</v>
      </c>
      <c r="C196" s="129" t="s">
        <v>108</v>
      </c>
      <c r="D196" s="129" t="s">
        <v>144</v>
      </c>
      <c r="E196" s="129" t="s">
        <v>41</v>
      </c>
      <c r="F196" s="72"/>
      <c r="G196" s="72"/>
      <c r="H196" s="228">
        <v>318634300</v>
      </c>
      <c r="I196" s="282">
        <v>24069800</v>
      </c>
      <c r="J196" s="252">
        <v>3756161</v>
      </c>
      <c r="K196" s="152">
        <f t="shared" si="2"/>
        <v>20313639</v>
      </c>
    </row>
    <row r="197" spans="1:13" s="12" customFormat="1" ht="22.5" hidden="1" customHeight="1" outlineLevel="5">
      <c r="A197" s="13" t="s">
        <v>40</v>
      </c>
      <c r="B197" s="129" t="s">
        <v>30</v>
      </c>
      <c r="C197" s="129" t="s">
        <v>108</v>
      </c>
      <c r="D197" s="129" t="s">
        <v>144</v>
      </c>
      <c r="E197" s="129">
        <v>313</v>
      </c>
      <c r="F197" s="72"/>
      <c r="G197" s="72"/>
      <c r="H197" s="228">
        <v>0</v>
      </c>
      <c r="I197" s="282">
        <v>0</v>
      </c>
      <c r="J197" s="252">
        <v>0</v>
      </c>
      <c r="K197" s="152">
        <f>I197-J197</f>
        <v>0</v>
      </c>
      <c r="M197" s="17"/>
    </row>
    <row r="198" spans="1:13" s="12" customFormat="1" ht="36" hidden="1" outlineLevel="5">
      <c r="A198" s="13" t="s">
        <v>40</v>
      </c>
      <c r="B198" s="129" t="s">
        <v>30</v>
      </c>
      <c r="C198" s="129" t="s">
        <v>108</v>
      </c>
      <c r="D198" s="129" t="s">
        <v>144</v>
      </c>
      <c r="E198" s="129">
        <v>321</v>
      </c>
      <c r="F198" s="181" t="s">
        <v>259</v>
      </c>
      <c r="G198" s="181"/>
      <c r="H198" s="242">
        <v>0</v>
      </c>
      <c r="I198" s="293">
        <v>0</v>
      </c>
      <c r="J198" s="265">
        <v>0</v>
      </c>
      <c r="K198" s="152">
        <v>0</v>
      </c>
      <c r="M198" s="17"/>
    </row>
    <row r="199" spans="1:13" s="11" customFormat="1" ht="60" outlineLevel="3" collapsed="1">
      <c r="A199" s="159" t="s">
        <v>145</v>
      </c>
      <c r="B199" s="131" t="s">
        <v>30</v>
      </c>
      <c r="C199" s="131" t="s">
        <v>108</v>
      </c>
      <c r="D199" s="131" t="s">
        <v>146</v>
      </c>
      <c r="E199" s="131" t="s">
        <v>31</v>
      </c>
      <c r="F199" s="160"/>
      <c r="G199" s="160"/>
      <c r="H199" s="231">
        <f>SUM(H200:H203)</f>
        <v>31373500</v>
      </c>
      <c r="I199" s="285">
        <f>SUM(I200:I203)</f>
        <v>2239300</v>
      </c>
      <c r="J199" s="255">
        <f>SUM(J200:J203)</f>
        <v>272126.57</v>
      </c>
      <c r="K199" s="43">
        <f>SUM(K200:K203)</f>
        <v>1967173.43</v>
      </c>
    </row>
    <row r="200" spans="1:13" s="12" customFormat="1" ht="36" hidden="1" outlineLevel="5">
      <c r="A200" s="13" t="s">
        <v>40</v>
      </c>
      <c r="B200" s="129" t="s">
        <v>30</v>
      </c>
      <c r="C200" s="129" t="s">
        <v>108</v>
      </c>
      <c r="D200" s="129" t="s">
        <v>146</v>
      </c>
      <c r="E200" s="129" t="s">
        <v>41</v>
      </c>
      <c r="F200" s="75" t="s">
        <v>259</v>
      </c>
      <c r="G200" s="75" t="s">
        <v>39</v>
      </c>
      <c r="H200" s="228">
        <v>0</v>
      </c>
      <c r="I200" s="282">
        <v>0</v>
      </c>
      <c r="J200" s="252">
        <v>0</v>
      </c>
      <c r="K200" s="152">
        <f t="shared" si="2"/>
        <v>0</v>
      </c>
      <c r="M200" s="17"/>
    </row>
    <row r="201" spans="1:13" s="12" customFormat="1" outlineLevel="5">
      <c r="A201" s="18" t="s">
        <v>32</v>
      </c>
      <c r="B201" s="129" t="s">
        <v>30</v>
      </c>
      <c r="C201" s="129" t="s">
        <v>108</v>
      </c>
      <c r="D201" s="129" t="s">
        <v>146</v>
      </c>
      <c r="E201" s="129" t="s">
        <v>33</v>
      </c>
      <c r="F201" s="72"/>
      <c r="G201" s="72"/>
      <c r="H201" s="228">
        <v>377300</v>
      </c>
      <c r="I201" s="282">
        <v>31400</v>
      </c>
      <c r="J201" s="252">
        <v>3141.37</v>
      </c>
      <c r="K201" s="152">
        <f t="shared" si="2"/>
        <v>28258.63</v>
      </c>
    </row>
    <row r="202" spans="1:13" s="12" customFormat="1" ht="36" outlineLevel="5">
      <c r="A202" s="13" t="s">
        <v>40</v>
      </c>
      <c r="B202" s="129" t="s">
        <v>30</v>
      </c>
      <c r="C202" s="129" t="s">
        <v>108</v>
      </c>
      <c r="D202" s="129" t="s">
        <v>146</v>
      </c>
      <c r="E202" s="129" t="s">
        <v>41</v>
      </c>
      <c r="F202" s="72"/>
      <c r="G202" s="72"/>
      <c r="H202" s="228">
        <v>30996200</v>
      </c>
      <c r="I202" s="282">
        <v>2207900</v>
      </c>
      <c r="J202" s="252">
        <v>268985.2</v>
      </c>
      <c r="K202" s="152">
        <f t="shared" si="2"/>
        <v>1938914.8</v>
      </c>
    </row>
    <row r="203" spans="1:13" s="12" customFormat="1" ht="36" hidden="1" outlineLevel="5">
      <c r="A203" s="13" t="s">
        <v>40</v>
      </c>
      <c r="B203" s="129" t="s">
        <v>30</v>
      </c>
      <c r="C203" s="129" t="s">
        <v>108</v>
      </c>
      <c r="D203" s="129" t="s">
        <v>146</v>
      </c>
      <c r="E203" s="129">
        <v>313</v>
      </c>
      <c r="F203" s="72"/>
      <c r="G203" s="72"/>
      <c r="H203" s="228">
        <v>0</v>
      </c>
      <c r="I203" s="282">
        <v>0</v>
      </c>
      <c r="J203" s="252">
        <v>0</v>
      </c>
      <c r="K203" s="152">
        <f t="shared" si="2"/>
        <v>0</v>
      </c>
      <c r="M203" s="17"/>
    </row>
    <row r="204" spans="1:13" s="11" customFormat="1" ht="51.75" customHeight="1" outlineLevel="3" collapsed="1">
      <c r="A204" s="159" t="s">
        <v>147</v>
      </c>
      <c r="B204" s="131" t="s">
        <v>30</v>
      </c>
      <c r="C204" s="131" t="s">
        <v>108</v>
      </c>
      <c r="D204" s="131" t="s">
        <v>148</v>
      </c>
      <c r="E204" s="131" t="s">
        <v>31</v>
      </c>
      <c r="F204" s="160"/>
      <c r="G204" s="160"/>
      <c r="H204" s="231">
        <f>SUM(H205:H206)</f>
        <v>944317000</v>
      </c>
      <c r="I204" s="285">
        <f>SUM(I205:I206)</f>
        <v>76161100</v>
      </c>
      <c r="J204" s="255">
        <f>SUM(J205:J206)</f>
        <v>29847018.149999999</v>
      </c>
      <c r="K204" s="43">
        <f>SUM(K205:K206)</f>
        <v>46314081.850000001</v>
      </c>
    </row>
    <row r="205" spans="1:13" s="12" customFormat="1" outlineLevel="5">
      <c r="A205" s="18" t="s">
        <v>32</v>
      </c>
      <c r="B205" s="129" t="s">
        <v>30</v>
      </c>
      <c r="C205" s="129" t="s">
        <v>108</v>
      </c>
      <c r="D205" s="129" t="s">
        <v>148</v>
      </c>
      <c r="E205" s="129" t="s">
        <v>33</v>
      </c>
      <c r="F205" s="72"/>
      <c r="G205" s="72"/>
      <c r="H205" s="228">
        <v>13250000</v>
      </c>
      <c r="I205" s="282">
        <v>1054200</v>
      </c>
      <c r="J205" s="252">
        <v>168277.02</v>
      </c>
      <c r="K205" s="152">
        <f t="shared" si="2"/>
        <v>885922.98</v>
      </c>
    </row>
    <row r="206" spans="1:13" s="12" customFormat="1" ht="36" outlineLevel="5">
      <c r="A206" s="13" t="s">
        <v>40</v>
      </c>
      <c r="B206" s="129" t="s">
        <v>30</v>
      </c>
      <c r="C206" s="129" t="s">
        <v>108</v>
      </c>
      <c r="D206" s="129" t="s">
        <v>148</v>
      </c>
      <c r="E206" s="129" t="s">
        <v>97</v>
      </c>
      <c r="F206" s="72"/>
      <c r="G206" s="72"/>
      <c r="H206" s="228">
        <v>931067000</v>
      </c>
      <c r="I206" s="282">
        <v>75106900</v>
      </c>
      <c r="J206" s="252">
        <v>29678741.129999999</v>
      </c>
      <c r="K206" s="152">
        <f t="shared" si="2"/>
        <v>45428158.870000005</v>
      </c>
      <c r="L206" s="67"/>
    </row>
    <row r="207" spans="1:13" s="11" customFormat="1" ht="36" outlineLevel="3">
      <c r="A207" s="159" t="s">
        <v>149</v>
      </c>
      <c r="B207" s="131" t="s">
        <v>30</v>
      </c>
      <c r="C207" s="131" t="s">
        <v>108</v>
      </c>
      <c r="D207" s="131" t="s">
        <v>150</v>
      </c>
      <c r="E207" s="131" t="s">
        <v>31</v>
      </c>
      <c r="F207" s="160"/>
      <c r="G207" s="160"/>
      <c r="H207" s="231">
        <f>SUM(H208:H210)</f>
        <v>35500</v>
      </c>
      <c r="I207" s="285">
        <f>SUM(I208:I210)</f>
        <v>820</v>
      </c>
      <c r="J207" s="255">
        <f>SUM(J208:J210)</f>
        <v>132.5</v>
      </c>
      <c r="K207" s="43">
        <f>SUM(K208:K210)</f>
        <v>687.5</v>
      </c>
    </row>
    <row r="208" spans="1:13" s="12" customFormat="1" outlineLevel="5">
      <c r="A208" s="18" t="s">
        <v>32</v>
      </c>
      <c r="B208" s="129" t="s">
        <v>30</v>
      </c>
      <c r="C208" s="129" t="s">
        <v>108</v>
      </c>
      <c r="D208" s="129" t="s">
        <v>150</v>
      </c>
      <c r="E208" s="129" t="s">
        <v>33</v>
      </c>
      <c r="F208" s="72"/>
      <c r="G208" s="72"/>
      <c r="H208" s="228">
        <v>500</v>
      </c>
      <c r="I208" s="282">
        <v>20</v>
      </c>
      <c r="J208" s="252">
        <v>132.5</v>
      </c>
      <c r="K208" s="152">
        <f t="shared" si="2"/>
        <v>-112.5</v>
      </c>
    </row>
    <row r="209" spans="1:13" s="12" customFormat="1" ht="36" outlineLevel="5">
      <c r="A209" s="13" t="s">
        <v>40</v>
      </c>
      <c r="B209" s="129" t="s">
        <v>30</v>
      </c>
      <c r="C209" s="129" t="s">
        <v>108</v>
      </c>
      <c r="D209" s="129" t="s">
        <v>150</v>
      </c>
      <c r="E209" s="129" t="s">
        <v>41</v>
      </c>
      <c r="F209" s="72"/>
      <c r="G209" s="72"/>
      <c r="H209" s="228">
        <v>35000</v>
      </c>
      <c r="I209" s="282">
        <v>800</v>
      </c>
      <c r="J209" s="252">
        <v>0</v>
      </c>
      <c r="K209" s="152">
        <f t="shared" si="2"/>
        <v>800</v>
      </c>
    </row>
    <row r="210" spans="1:13" s="12" customFormat="1" ht="36" hidden="1" outlineLevel="5">
      <c r="A210" s="13" t="s">
        <v>40</v>
      </c>
      <c r="B210" s="129" t="s">
        <v>30</v>
      </c>
      <c r="C210" s="129" t="s">
        <v>108</v>
      </c>
      <c r="D210" s="129" t="s">
        <v>150</v>
      </c>
      <c r="E210" s="129">
        <v>313</v>
      </c>
      <c r="F210" s="72"/>
      <c r="G210" s="72"/>
      <c r="H210" s="228">
        <v>0</v>
      </c>
      <c r="I210" s="282">
        <v>0</v>
      </c>
      <c r="J210" s="252">
        <v>0</v>
      </c>
      <c r="K210" s="152">
        <f t="shared" si="2"/>
        <v>0</v>
      </c>
    </row>
    <row r="211" spans="1:13" s="11" customFormat="1" ht="48" outlineLevel="3" collapsed="1">
      <c r="A211" s="159" t="s">
        <v>151</v>
      </c>
      <c r="B211" s="131" t="s">
        <v>30</v>
      </c>
      <c r="C211" s="131" t="s">
        <v>108</v>
      </c>
      <c r="D211" s="131" t="s">
        <v>152</v>
      </c>
      <c r="E211" s="131" t="s">
        <v>31</v>
      </c>
      <c r="F211" s="160"/>
      <c r="G211" s="160"/>
      <c r="H211" s="231">
        <f>SUM(H212:H214)</f>
        <v>12055500</v>
      </c>
      <c r="I211" s="285">
        <f>SUM(I212:I214)</f>
        <v>956300</v>
      </c>
      <c r="J211" s="255">
        <f>SUM(J212:J214)</f>
        <v>169182.89</v>
      </c>
      <c r="K211" s="43">
        <f>SUM(K212:K214)</f>
        <v>787117.11</v>
      </c>
    </row>
    <row r="212" spans="1:13" s="12" customFormat="1" outlineLevel="5">
      <c r="A212" s="18" t="s">
        <v>32</v>
      </c>
      <c r="B212" s="129" t="s">
        <v>30</v>
      </c>
      <c r="C212" s="129" t="s">
        <v>108</v>
      </c>
      <c r="D212" s="129" t="s">
        <v>152</v>
      </c>
      <c r="E212" s="129" t="s">
        <v>33</v>
      </c>
      <c r="F212" s="72"/>
      <c r="G212" s="72"/>
      <c r="H212" s="228">
        <v>165000</v>
      </c>
      <c r="I212" s="282">
        <v>13400</v>
      </c>
      <c r="J212" s="252">
        <v>1088.26</v>
      </c>
      <c r="K212" s="152">
        <f t="shared" si="2"/>
        <v>12311.74</v>
      </c>
    </row>
    <row r="213" spans="1:13" s="12" customFormat="1" ht="36" outlineLevel="5">
      <c r="A213" s="13" t="s">
        <v>40</v>
      </c>
      <c r="B213" s="129" t="s">
        <v>30</v>
      </c>
      <c r="C213" s="129" t="s">
        <v>108</v>
      </c>
      <c r="D213" s="129" t="s">
        <v>152</v>
      </c>
      <c r="E213" s="129" t="s">
        <v>41</v>
      </c>
      <c r="F213" s="72"/>
      <c r="G213" s="72"/>
      <c r="H213" s="228">
        <v>11890500</v>
      </c>
      <c r="I213" s="282">
        <v>942900</v>
      </c>
      <c r="J213" s="252">
        <v>168094.63</v>
      </c>
      <c r="K213" s="152">
        <f t="shared" si="2"/>
        <v>774805.37</v>
      </c>
    </row>
    <row r="214" spans="1:13" s="12" customFormat="1" ht="36" hidden="1" outlineLevel="5">
      <c r="A214" s="13" t="s">
        <v>40</v>
      </c>
      <c r="B214" s="129" t="s">
        <v>30</v>
      </c>
      <c r="C214" s="129" t="s">
        <v>108</v>
      </c>
      <c r="D214" s="129" t="s">
        <v>152</v>
      </c>
      <c r="E214" s="129">
        <v>313</v>
      </c>
      <c r="F214" s="72"/>
      <c r="G214" s="72"/>
      <c r="H214" s="228">
        <v>0</v>
      </c>
      <c r="I214" s="282">
        <v>0</v>
      </c>
      <c r="J214" s="252">
        <v>0</v>
      </c>
      <c r="K214" s="152">
        <f t="shared" si="2"/>
        <v>0</v>
      </c>
    </row>
    <row r="215" spans="1:13" s="81" customFormat="1" ht="48" hidden="1" outlineLevel="3">
      <c r="A215" s="164" t="s">
        <v>153</v>
      </c>
      <c r="B215" s="165" t="s">
        <v>30</v>
      </c>
      <c r="C215" s="165" t="s">
        <v>108</v>
      </c>
      <c r="D215" s="165" t="s">
        <v>154</v>
      </c>
      <c r="E215" s="165" t="s">
        <v>31</v>
      </c>
      <c r="F215" s="166"/>
      <c r="G215" s="166"/>
      <c r="H215" s="238">
        <f>SUM(H216:H219)</f>
        <v>0</v>
      </c>
      <c r="I215" s="291">
        <f>SUM(I216:I219)</f>
        <v>0</v>
      </c>
      <c r="J215" s="261">
        <f>SUM(J216:J219)</f>
        <v>0</v>
      </c>
      <c r="K215" s="120">
        <f t="shared" si="2"/>
        <v>0</v>
      </c>
    </row>
    <row r="216" spans="1:13" s="84" customFormat="1" ht="33.75" hidden="1" outlineLevel="5">
      <c r="A216" s="82" t="s">
        <v>32</v>
      </c>
      <c r="B216" s="135" t="s">
        <v>30</v>
      </c>
      <c r="C216" s="135" t="s">
        <v>108</v>
      </c>
      <c r="D216" s="135" t="s">
        <v>154</v>
      </c>
      <c r="E216" s="135" t="s">
        <v>33</v>
      </c>
      <c r="F216" s="83" t="s">
        <v>155</v>
      </c>
      <c r="G216" s="83" t="s">
        <v>38</v>
      </c>
      <c r="H216" s="230">
        <v>0</v>
      </c>
      <c r="I216" s="292">
        <v>0</v>
      </c>
      <c r="J216" s="262">
        <v>0</v>
      </c>
      <c r="K216" s="152">
        <f t="shared" si="2"/>
        <v>0</v>
      </c>
      <c r="L216" s="88"/>
    </row>
    <row r="217" spans="1:13" s="84" customFormat="1" ht="33.75" hidden="1" outlineLevel="5">
      <c r="A217" s="82" t="s">
        <v>32</v>
      </c>
      <c r="B217" s="135" t="s">
        <v>30</v>
      </c>
      <c r="C217" s="135" t="s">
        <v>108</v>
      </c>
      <c r="D217" s="135" t="s">
        <v>154</v>
      </c>
      <c r="E217" s="135" t="s">
        <v>33</v>
      </c>
      <c r="F217" s="83" t="s">
        <v>155</v>
      </c>
      <c r="G217" s="83" t="s">
        <v>39</v>
      </c>
      <c r="H217" s="230">
        <v>0</v>
      </c>
      <c r="I217" s="292">
        <v>0</v>
      </c>
      <c r="J217" s="262">
        <v>0</v>
      </c>
      <c r="K217" s="152">
        <f t="shared" si="2"/>
        <v>0</v>
      </c>
      <c r="L217" s="88"/>
    </row>
    <row r="218" spans="1:13" s="84" customFormat="1" ht="36" hidden="1" outlineLevel="5">
      <c r="A218" s="87" t="s">
        <v>40</v>
      </c>
      <c r="B218" s="135" t="s">
        <v>30</v>
      </c>
      <c r="C218" s="135" t="s">
        <v>108</v>
      </c>
      <c r="D218" s="135" t="s">
        <v>154</v>
      </c>
      <c r="E218" s="135" t="s">
        <v>41</v>
      </c>
      <c r="F218" s="83" t="s">
        <v>155</v>
      </c>
      <c r="G218" s="83" t="s">
        <v>38</v>
      </c>
      <c r="H218" s="230">
        <v>0</v>
      </c>
      <c r="I218" s="292">
        <v>0</v>
      </c>
      <c r="J218" s="262">
        <v>0</v>
      </c>
      <c r="K218" s="152">
        <f t="shared" si="2"/>
        <v>0</v>
      </c>
      <c r="L218" s="88"/>
    </row>
    <row r="219" spans="1:13" s="84" customFormat="1" ht="36" hidden="1" outlineLevel="5">
      <c r="A219" s="87" t="s">
        <v>40</v>
      </c>
      <c r="B219" s="135" t="s">
        <v>30</v>
      </c>
      <c r="C219" s="135" t="s">
        <v>108</v>
      </c>
      <c r="D219" s="135" t="s">
        <v>154</v>
      </c>
      <c r="E219" s="135" t="s">
        <v>41</v>
      </c>
      <c r="F219" s="83" t="s">
        <v>155</v>
      </c>
      <c r="G219" s="83" t="s">
        <v>39</v>
      </c>
      <c r="H219" s="228">
        <v>0</v>
      </c>
      <c r="I219" s="292">
        <v>0</v>
      </c>
      <c r="J219" s="262">
        <v>0</v>
      </c>
      <c r="K219" s="152">
        <f t="shared" si="2"/>
        <v>0</v>
      </c>
      <c r="L219" s="88"/>
    </row>
    <row r="220" spans="1:13" s="11" customFormat="1" ht="36" outlineLevel="3" collapsed="1">
      <c r="A220" s="159" t="s">
        <v>153</v>
      </c>
      <c r="B220" s="131" t="s">
        <v>30</v>
      </c>
      <c r="C220" s="131" t="s">
        <v>108</v>
      </c>
      <c r="D220" s="131" t="s">
        <v>154</v>
      </c>
      <c r="E220" s="131" t="s">
        <v>31</v>
      </c>
      <c r="F220" s="160"/>
      <c r="G220" s="160"/>
      <c r="H220" s="231">
        <f>SUM(H221:H226)</f>
        <v>1860400</v>
      </c>
      <c r="I220" s="285">
        <f>SUM(I221:I226)</f>
        <v>169932.79999999999</v>
      </c>
      <c r="J220" s="257">
        <f>SUM(J221:J226)</f>
        <v>0</v>
      </c>
      <c r="K220" s="16">
        <f>SUM(K221:K231)</f>
        <v>169932.79999999999</v>
      </c>
    </row>
    <row r="221" spans="1:13" s="12" customFormat="1" ht="22.5" outlineLevel="5">
      <c r="A221" s="18" t="s">
        <v>32</v>
      </c>
      <c r="B221" s="129" t="s">
        <v>30</v>
      </c>
      <c r="C221" s="129" t="s">
        <v>108</v>
      </c>
      <c r="D221" s="129" t="s">
        <v>154</v>
      </c>
      <c r="E221" s="129" t="s">
        <v>33</v>
      </c>
      <c r="F221" s="75" t="s">
        <v>321</v>
      </c>
      <c r="G221" s="75" t="s">
        <v>38</v>
      </c>
      <c r="H221" s="228">
        <v>12900</v>
      </c>
      <c r="I221" s="294">
        <v>1535</v>
      </c>
      <c r="J221" s="252">
        <v>0</v>
      </c>
      <c r="K221" s="185">
        <f>I221-J221</f>
        <v>1535</v>
      </c>
      <c r="L221" s="186"/>
      <c r="M221" s="186"/>
    </row>
    <row r="222" spans="1:13" s="12" customFormat="1" ht="22.5" outlineLevel="5">
      <c r="A222" s="18" t="s">
        <v>32</v>
      </c>
      <c r="B222" s="129" t="s">
        <v>30</v>
      </c>
      <c r="C222" s="129" t="s">
        <v>108</v>
      </c>
      <c r="D222" s="129" t="s">
        <v>154</v>
      </c>
      <c r="E222" s="129" t="s">
        <v>33</v>
      </c>
      <c r="F222" s="75" t="s">
        <v>321</v>
      </c>
      <c r="G222" s="75" t="s">
        <v>39</v>
      </c>
      <c r="H222" s="228">
        <v>7300</v>
      </c>
      <c r="I222" s="294">
        <v>853</v>
      </c>
      <c r="J222" s="252">
        <v>0</v>
      </c>
      <c r="K222" s="185">
        <f t="shared" ref="K222:K231" si="3">I222-J222</f>
        <v>853</v>
      </c>
      <c r="L222" s="186"/>
      <c r="M222" s="186"/>
    </row>
    <row r="223" spans="1:13" s="12" customFormat="1" ht="36" outlineLevel="5">
      <c r="A223" s="13" t="s">
        <v>40</v>
      </c>
      <c r="B223" s="129" t="s">
        <v>30</v>
      </c>
      <c r="C223" s="129" t="s">
        <v>108</v>
      </c>
      <c r="D223" s="129" t="s">
        <v>154</v>
      </c>
      <c r="E223" s="129" t="s">
        <v>41</v>
      </c>
      <c r="F223" s="75" t="s">
        <v>321</v>
      </c>
      <c r="G223" s="75" t="s">
        <v>38</v>
      </c>
      <c r="H223" s="228">
        <v>1183000</v>
      </c>
      <c r="I223" s="294">
        <v>107697.8</v>
      </c>
      <c r="J223" s="252">
        <v>0</v>
      </c>
      <c r="K223" s="185">
        <f t="shared" si="3"/>
        <v>107697.8</v>
      </c>
      <c r="L223" s="186"/>
      <c r="M223" s="186"/>
    </row>
    <row r="224" spans="1:13" s="12" customFormat="1" ht="36" outlineLevel="5">
      <c r="A224" s="13" t="s">
        <v>40</v>
      </c>
      <c r="B224" s="129" t="s">
        <v>30</v>
      </c>
      <c r="C224" s="129" t="s">
        <v>108</v>
      </c>
      <c r="D224" s="129" t="s">
        <v>154</v>
      </c>
      <c r="E224" s="129" t="s">
        <v>41</v>
      </c>
      <c r="F224" s="75" t="s">
        <v>321</v>
      </c>
      <c r="G224" s="75" t="s">
        <v>39</v>
      </c>
      <c r="H224" s="228">
        <v>657200</v>
      </c>
      <c r="I224" s="294">
        <v>59847</v>
      </c>
      <c r="J224" s="252">
        <v>0</v>
      </c>
      <c r="K224" s="185">
        <f t="shared" si="3"/>
        <v>59847</v>
      </c>
      <c r="L224" s="188"/>
      <c r="M224" s="151"/>
    </row>
    <row r="225" spans="1:13" s="12" customFormat="1" ht="36" hidden="1" outlineLevel="5">
      <c r="A225" s="13" t="s">
        <v>40</v>
      </c>
      <c r="B225" s="129" t="s">
        <v>30</v>
      </c>
      <c r="C225" s="129" t="s">
        <v>108</v>
      </c>
      <c r="D225" s="129" t="s">
        <v>154</v>
      </c>
      <c r="E225" s="129">
        <v>313</v>
      </c>
      <c r="F225" s="76" t="s">
        <v>156</v>
      </c>
      <c r="G225" s="75"/>
      <c r="H225" s="228">
        <v>0</v>
      </c>
      <c r="I225" s="282">
        <v>0</v>
      </c>
      <c r="J225" s="266">
        <v>0</v>
      </c>
      <c r="K225" s="185">
        <f t="shared" si="3"/>
        <v>0</v>
      </c>
    </row>
    <row r="226" spans="1:13" s="12" customFormat="1" hidden="1" outlineLevel="5">
      <c r="A226" s="18" t="s">
        <v>32</v>
      </c>
      <c r="B226" s="129" t="s">
        <v>30</v>
      </c>
      <c r="C226" s="129" t="s">
        <v>108</v>
      </c>
      <c r="D226" s="129" t="s">
        <v>154</v>
      </c>
      <c r="E226" s="129" t="s">
        <v>33</v>
      </c>
      <c r="F226" s="76" t="s">
        <v>156</v>
      </c>
      <c r="G226" s="75"/>
      <c r="H226" s="228">
        <v>0</v>
      </c>
      <c r="I226" s="282">
        <v>0</v>
      </c>
      <c r="J226" s="252">
        <v>0</v>
      </c>
      <c r="K226" s="185">
        <f t="shared" si="3"/>
        <v>0</v>
      </c>
    </row>
    <row r="227" spans="1:13" s="202" customFormat="1" ht="36" outlineLevel="3" collapsed="1">
      <c r="A227" s="218" t="s">
        <v>153</v>
      </c>
      <c r="B227" s="219" t="s">
        <v>30</v>
      </c>
      <c r="C227" s="219" t="s">
        <v>108</v>
      </c>
      <c r="D227" s="219" t="s">
        <v>154</v>
      </c>
      <c r="E227" s="219" t="s">
        <v>31</v>
      </c>
      <c r="F227" s="220"/>
      <c r="G227" s="220"/>
      <c r="H227" s="243">
        <f>SUM(H228:H231)</f>
        <v>1445000</v>
      </c>
      <c r="I227" s="295">
        <f>SUM(I228:I231)</f>
        <v>0</v>
      </c>
      <c r="J227" s="267">
        <f>SUM(J228:J231)</f>
        <v>0</v>
      </c>
      <c r="K227" s="328">
        <f>SUM(K228:K231)</f>
        <v>0</v>
      </c>
    </row>
    <row r="228" spans="1:13" s="203" customFormat="1" ht="22.5" outlineLevel="5">
      <c r="A228" s="212" t="s">
        <v>32</v>
      </c>
      <c r="B228" s="213" t="s">
        <v>30</v>
      </c>
      <c r="C228" s="213" t="s">
        <v>108</v>
      </c>
      <c r="D228" s="213" t="s">
        <v>154</v>
      </c>
      <c r="E228" s="213" t="s">
        <v>33</v>
      </c>
      <c r="F228" s="215" t="s">
        <v>260</v>
      </c>
      <c r="G228" s="215" t="s">
        <v>38</v>
      </c>
      <c r="H228" s="305">
        <v>12857</v>
      </c>
      <c r="I228" s="296">
        <v>0</v>
      </c>
      <c r="J228" s="268">
        <v>0</v>
      </c>
      <c r="K228" s="329">
        <f t="shared" si="3"/>
        <v>0</v>
      </c>
      <c r="L228" s="330"/>
      <c r="M228" s="330"/>
    </row>
    <row r="229" spans="1:13" s="203" customFormat="1" ht="22.5" outlineLevel="5">
      <c r="A229" s="212" t="s">
        <v>32</v>
      </c>
      <c r="B229" s="213" t="s">
        <v>30</v>
      </c>
      <c r="C229" s="213" t="s">
        <v>108</v>
      </c>
      <c r="D229" s="213" t="s">
        <v>154</v>
      </c>
      <c r="E229" s="213" t="s">
        <v>33</v>
      </c>
      <c r="F229" s="215" t="s">
        <v>260</v>
      </c>
      <c r="G229" s="215" t="s">
        <v>39</v>
      </c>
      <c r="H229" s="305">
        <v>7143</v>
      </c>
      <c r="I229" s="296">
        <v>0</v>
      </c>
      <c r="J229" s="268">
        <v>0</v>
      </c>
      <c r="K229" s="329">
        <f t="shared" si="3"/>
        <v>0</v>
      </c>
      <c r="L229" s="330"/>
      <c r="M229" s="330"/>
    </row>
    <row r="230" spans="1:13" s="203" customFormat="1" ht="36" outlineLevel="5">
      <c r="A230" s="216" t="s">
        <v>40</v>
      </c>
      <c r="B230" s="213" t="s">
        <v>30</v>
      </c>
      <c r="C230" s="213" t="s">
        <v>108</v>
      </c>
      <c r="D230" s="213" t="s">
        <v>154</v>
      </c>
      <c r="E230" s="213" t="s">
        <v>41</v>
      </c>
      <c r="F230" s="215" t="s">
        <v>260</v>
      </c>
      <c r="G230" s="215" t="s">
        <v>38</v>
      </c>
      <c r="H230" s="305">
        <v>916043</v>
      </c>
      <c r="I230" s="296">
        <v>0</v>
      </c>
      <c r="J230" s="268">
        <v>0</v>
      </c>
      <c r="K230" s="329">
        <f t="shared" si="3"/>
        <v>0</v>
      </c>
      <c r="L230" s="330"/>
      <c r="M230" s="330"/>
    </row>
    <row r="231" spans="1:13" s="203" customFormat="1" ht="36" outlineLevel="5">
      <c r="A231" s="216" t="s">
        <v>40</v>
      </c>
      <c r="B231" s="213" t="s">
        <v>30</v>
      </c>
      <c r="C231" s="213" t="s">
        <v>108</v>
      </c>
      <c r="D231" s="213" t="s">
        <v>154</v>
      </c>
      <c r="E231" s="213" t="s">
        <v>41</v>
      </c>
      <c r="F231" s="215" t="s">
        <v>260</v>
      </c>
      <c r="G231" s="215" t="s">
        <v>39</v>
      </c>
      <c r="H231" s="305">
        <v>508957</v>
      </c>
      <c r="I231" s="296">
        <v>0</v>
      </c>
      <c r="J231" s="268">
        <v>0</v>
      </c>
      <c r="K231" s="329">
        <f t="shared" si="3"/>
        <v>0</v>
      </c>
      <c r="L231" s="331"/>
      <c r="M231" s="332"/>
    </row>
    <row r="232" spans="1:13" s="11" customFormat="1" ht="60" outlineLevel="3">
      <c r="A232" s="159" t="s">
        <v>157</v>
      </c>
      <c r="B232" s="131" t="s">
        <v>30</v>
      </c>
      <c r="C232" s="131" t="s">
        <v>108</v>
      </c>
      <c r="D232" s="131" t="s">
        <v>158</v>
      </c>
      <c r="E232" s="131" t="s">
        <v>31</v>
      </c>
      <c r="F232" s="160"/>
      <c r="G232" s="160"/>
      <c r="H232" s="231">
        <f>SUM(H233:H236)</f>
        <v>23302700</v>
      </c>
      <c r="I232" s="285">
        <f>SUM(I233:I236)</f>
        <v>0</v>
      </c>
      <c r="J232" s="257">
        <f>SUM(J233:J236)</f>
        <v>-75.55</v>
      </c>
      <c r="K232" s="16">
        <f>SUM(K233:K236)</f>
        <v>75.55</v>
      </c>
      <c r="L232" s="39"/>
    </row>
    <row r="233" spans="1:13" s="308" customFormat="1" ht="22.5" outlineLevel="3">
      <c r="A233" s="212" t="s">
        <v>32</v>
      </c>
      <c r="B233" s="213" t="s">
        <v>30</v>
      </c>
      <c r="C233" s="213" t="s">
        <v>108</v>
      </c>
      <c r="D233" s="213" t="s">
        <v>158</v>
      </c>
      <c r="E233" s="213">
        <v>244</v>
      </c>
      <c r="F233" s="215" t="s">
        <v>261</v>
      </c>
      <c r="G233" s="215" t="s">
        <v>39</v>
      </c>
      <c r="H233" s="305">
        <v>102900</v>
      </c>
      <c r="I233" s="296">
        <v>0</v>
      </c>
      <c r="J233" s="268">
        <v>-75.55</v>
      </c>
      <c r="K233" s="217">
        <f>I233-J233</f>
        <v>75.55</v>
      </c>
      <c r="L233" s="326"/>
    </row>
    <row r="234" spans="1:13" s="17" customFormat="1" ht="22.5" outlineLevel="3">
      <c r="A234" s="18" t="s">
        <v>32</v>
      </c>
      <c r="B234" s="129" t="s">
        <v>30</v>
      </c>
      <c r="C234" s="129" t="s">
        <v>108</v>
      </c>
      <c r="D234" s="129" t="s">
        <v>158</v>
      </c>
      <c r="E234" s="129">
        <v>244</v>
      </c>
      <c r="F234" s="75" t="s">
        <v>308</v>
      </c>
      <c r="G234" s="75" t="s">
        <v>39</v>
      </c>
      <c r="H234" s="228">
        <v>103000</v>
      </c>
      <c r="I234" s="282">
        <v>0</v>
      </c>
      <c r="J234" s="252">
        <v>0</v>
      </c>
      <c r="K234" s="152">
        <f>I234-J234</f>
        <v>0</v>
      </c>
      <c r="L234" s="68"/>
    </row>
    <row r="235" spans="1:13" s="203" customFormat="1" ht="36" outlineLevel="5">
      <c r="A235" s="216" t="s">
        <v>40</v>
      </c>
      <c r="B235" s="213" t="s">
        <v>30</v>
      </c>
      <c r="C235" s="213" t="s">
        <v>108</v>
      </c>
      <c r="D235" s="213" t="s">
        <v>158</v>
      </c>
      <c r="E235" s="213" t="s">
        <v>97</v>
      </c>
      <c r="F235" s="215" t="s">
        <v>261</v>
      </c>
      <c r="G235" s="215" t="s">
        <v>39</v>
      </c>
      <c r="H235" s="305">
        <v>11700000</v>
      </c>
      <c r="I235" s="296">
        <v>0</v>
      </c>
      <c r="J235" s="268">
        <v>0</v>
      </c>
      <c r="K235" s="217">
        <f>I235-J235</f>
        <v>0</v>
      </c>
      <c r="L235" s="327"/>
    </row>
    <row r="236" spans="1:13" s="12" customFormat="1" ht="36" outlineLevel="5">
      <c r="A236" s="13" t="s">
        <v>40</v>
      </c>
      <c r="B236" s="129" t="s">
        <v>30</v>
      </c>
      <c r="C236" s="129" t="s">
        <v>108</v>
      </c>
      <c r="D236" s="129" t="s">
        <v>158</v>
      </c>
      <c r="E236" s="129" t="s">
        <v>97</v>
      </c>
      <c r="F236" s="75" t="s">
        <v>308</v>
      </c>
      <c r="G236" s="75" t="s">
        <v>39</v>
      </c>
      <c r="H236" s="228">
        <v>11396800</v>
      </c>
      <c r="I236" s="282">
        <v>0</v>
      </c>
      <c r="J236" s="252">
        <v>0</v>
      </c>
      <c r="K236" s="152">
        <f>I236-J236</f>
        <v>0</v>
      </c>
      <c r="L236" s="69"/>
    </row>
    <row r="237" spans="1:13" s="11" customFormat="1" ht="84" outlineLevel="3">
      <c r="A237" s="159" t="s">
        <v>159</v>
      </c>
      <c r="B237" s="131" t="s">
        <v>30</v>
      </c>
      <c r="C237" s="131" t="s">
        <v>108</v>
      </c>
      <c r="D237" s="131" t="s">
        <v>160</v>
      </c>
      <c r="E237" s="131" t="s">
        <v>31</v>
      </c>
      <c r="F237" s="160"/>
      <c r="G237" s="160"/>
      <c r="H237" s="231">
        <f>SUM(H238:H242)</f>
        <v>255400</v>
      </c>
      <c r="I237" s="285">
        <f>SUM(I238:I242)</f>
        <v>0</v>
      </c>
      <c r="J237" s="257">
        <f>SUM(J238:J242)</f>
        <v>0</v>
      </c>
      <c r="K237" s="16">
        <f>SUM(K238:K242)</f>
        <v>0</v>
      </c>
      <c r="L237" s="17"/>
    </row>
    <row r="238" spans="1:13" s="203" customFormat="1" ht="22.5" outlineLevel="5">
      <c r="A238" s="212" t="s">
        <v>32</v>
      </c>
      <c r="B238" s="213" t="s">
        <v>30</v>
      </c>
      <c r="C238" s="213" t="s">
        <v>108</v>
      </c>
      <c r="D238" s="213" t="s">
        <v>160</v>
      </c>
      <c r="E238" s="213" t="s">
        <v>33</v>
      </c>
      <c r="F238" s="215" t="s">
        <v>262</v>
      </c>
      <c r="G238" s="215" t="s">
        <v>39</v>
      </c>
      <c r="H238" s="305">
        <v>1180</v>
      </c>
      <c r="I238" s="296">
        <v>0</v>
      </c>
      <c r="J238" s="268">
        <v>0</v>
      </c>
      <c r="K238" s="217">
        <f>I238-J238</f>
        <v>0</v>
      </c>
    </row>
    <row r="239" spans="1:13" s="12" customFormat="1" ht="22.5" outlineLevel="5">
      <c r="A239" s="18" t="s">
        <v>32</v>
      </c>
      <c r="B239" s="129" t="s">
        <v>30</v>
      </c>
      <c r="C239" s="129" t="s">
        <v>108</v>
      </c>
      <c r="D239" s="129" t="s">
        <v>160</v>
      </c>
      <c r="E239" s="129" t="s">
        <v>33</v>
      </c>
      <c r="F239" s="75" t="s">
        <v>309</v>
      </c>
      <c r="G239" s="75" t="s">
        <v>39</v>
      </c>
      <c r="H239" s="228">
        <v>1100</v>
      </c>
      <c r="I239" s="282">
        <v>0</v>
      </c>
      <c r="J239" s="252">
        <v>0</v>
      </c>
      <c r="K239" s="152">
        <f>I239-J239</f>
        <v>0</v>
      </c>
    </row>
    <row r="240" spans="1:13" s="203" customFormat="1" ht="36" outlineLevel="5">
      <c r="A240" s="216" t="s">
        <v>40</v>
      </c>
      <c r="B240" s="213" t="s">
        <v>30</v>
      </c>
      <c r="C240" s="213" t="s">
        <v>108</v>
      </c>
      <c r="D240" s="213" t="s">
        <v>160</v>
      </c>
      <c r="E240" s="213" t="s">
        <v>97</v>
      </c>
      <c r="F240" s="215" t="s">
        <v>262</v>
      </c>
      <c r="G240" s="215" t="s">
        <v>39</v>
      </c>
      <c r="H240" s="305">
        <v>145120</v>
      </c>
      <c r="I240" s="296">
        <v>0</v>
      </c>
      <c r="J240" s="268">
        <v>0</v>
      </c>
      <c r="K240" s="217">
        <f>I240-J240</f>
        <v>0</v>
      </c>
    </row>
    <row r="241" spans="1:11" s="12" customFormat="1" ht="36" outlineLevel="5">
      <c r="A241" s="13" t="s">
        <v>40</v>
      </c>
      <c r="B241" s="129" t="s">
        <v>30</v>
      </c>
      <c r="C241" s="129" t="s">
        <v>108</v>
      </c>
      <c r="D241" s="129" t="s">
        <v>160</v>
      </c>
      <c r="E241" s="129" t="s">
        <v>97</v>
      </c>
      <c r="F241" s="75" t="s">
        <v>309</v>
      </c>
      <c r="G241" s="75" t="s">
        <v>39</v>
      </c>
      <c r="H241" s="228">
        <v>108000</v>
      </c>
      <c r="I241" s="282">
        <v>0</v>
      </c>
      <c r="J241" s="252">
        <v>0</v>
      </c>
      <c r="K241" s="152">
        <f>I241-J241</f>
        <v>0</v>
      </c>
    </row>
    <row r="242" spans="1:11" s="12" customFormat="1" hidden="1" outlineLevel="5">
      <c r="A242" s="18" t="s">
        <v>32</v>
      </c>
      <c r="B242" s="129" t="s">
        <v>30</v>
      </c>
      <c r="C242" s="129" t="s">
        <v>108</v>
      </c>
      <c r="D242" s="129" t="s">
        <v>160</v>
      </c>
      <c r="E242" s="129" t="s">
        <v>33</v>
      </c>
      <c r="F242" s="76" t="s">
        <v>161</v>
      </c>
      <c r="G242" s="75"/>
      <c r="H242" s="228">
        <v>0</v>
      </c>
      <c r="I242" s="282">
        <v>0</v>
      </c>
      <c r="J242" s="252">
        <v>0</v>
      </c>
      <c r="K242" s="152">
        <f>I242-J242</f>
        <v>0</v>
      </c>
    </row>
    <row r="243" spans="1:11" s="11" customFormat="1" ht="84" outlineLevel="3" collapsed="1">
      <c r="A243" s="159" t="s">
        <v>162</v>
      </c>
      <c r="B243" s="131" t="s">
        <v>30</v>
      </c>
      <c r="C243" s="131" t="s">
        <v>108</v>
      </c>
      <c r="D243" s="131" t="s">
        <v>163</v>
      </c>
      <c r="E243" s="131" t="s">
        <v>31</v>
      </c>
      <c r="F243" s="160"/>
      <c r="G243" s="160"/>
      <c r="H243" s="231">
        <f>SUM(H244:H246)</f>
        <v>12477880</v>
      </c>
      <c r="I243" s="285">
        <f>SUM(I244:I246)</f>
        <v>3728407</v>
      </c>
      <c r="J243" s="257">
        <f>SUM(J244:J246)</f>
        <v>687274.46</v>
      </c>
      <c r="K243" s="16">
        <f>SUM(K244:K246)</f>
        <v>3041132.54</v>
      </c>
    </row>
    <row r="244" spans="1:11" s="12" customFormat="1" outlineLevel="5">
      <c r="A244" s="18" t="s">
        <v>32</v>
      </c>
      <c r="B244" s="129" t="s">
        <v>30</v>
      </c>
      <c r="C244" s="129" t="s">
        <v>108</v>
      </c>
      <c r="D244" s="129" t="s">
        <v>163</v>
      </c>
      <c r="E244" s="129" t="s">
        <v>33</v>
      </c>
      <c r="F244" s="72"/>
      <c r="G244" s="72"/>
      <c r="H244" s="228">
        <v>172760</v>
      </c>
      <c r="I244" s="282">
        <v>38563</v>
      </c>
      <c r="J244" s="252">
        <v>5954.46</v>
      </c>
      <c r="K244" s="152">
        <f>I244-J244</f>
        <v>32608.54</v>
      </c>
    </row>
    <row r="245" spans="1:11" s="12" customFormat="1" ht="36" outlineLevel="5">
      <c r="A245" s="13" t="s">
        <v>40</v>
      </c>
      <c r="B245" s="129" t="s">
        <v>30</v>
      </c>
      <c r="C245" s="129" t="s">
        <v>108</v>
      </c>
      <c r="D245" s="129" t="s">
        <v>163</v>
      </c>
      <c r="E245" s="129" t="s">
        <v>41</v>
      </c>
      <c r="F245" s="72"/>
      <c r="G245" s="72"/>
      <c r="H245" s="228">
        <v>12305120</v>
      </c>
      <c r="I245" s="282">
        <v>3689844</v>
      </c>
      <c r="J245" s="252">
        <v>681320</v>
      </c>
      <c r="K245" s="152">
        <f>I245-J245</f>
        <v>3008524</v>
      </c>
    </row>
    <row r="246" spans="1:11" s="12" customFormat="1" ht="36" hidden="1" outlineLevel="5">
      <c r="A246" s="13" t="s">
        <v>40</v>
      </c>
      <c r="B246" s="129" t="s">
        <v>30</v>
      </c>
      <c r="C246" s="129" t="s">
        <v>108</v>
      </c>
      <c r="D246" s="129" t="s">
        <v>163</v>
      </c>
      <c r="E246" s="129">
        <v>313</v>
      </c>
      <c r="F246" s="72"/>
      <c r="G246" s="72"/>
      <c r="H246" s="228">
        <v>0</v>
      </c>
      <c r="I246" s="282">
        <v>0</v>
      </c>
      <c r="J246" s="252">
        <v>0</v>
      </c>
      <c r="K246" s="152">
        <f>I246-J246</f>
        <v>0</v>
      </c>
    </row>
    <row r="247" spans="1:11" s="11" customFormat="1" ht="84" outlineLevel="3" collapsed="1">
      <c r="A247" s="159" t="s">
        <v>164</v>
      </c>
      <c r="B247" s="131" t="s">
        <v>30</v>
      </c>
      <c r="C247" s="131" t="s">
        <v>108</v>
      </c>
      <c r="D247" s="131" t="s">
        <v>165</v>
      </c>
      <c r="E247" s="131" t="s">
        <v>31</v>
      </c>
      <c r="F247" s="160"/>
      <c r="G247" s="160"/>
      <c r="H247" s="231">
        <f>SUM(H248:H251)</f>
        <v>2559800</v>
      </c>
      <c r="I247" s="285">
        <f>SUM(I248:I251)</f>
        <v>454069</v>
      </c>
      <c r="J247" s="257">
        <f>SUM(J248:J251)</f>
        <v>107006.74</v>
      </c>
      <c r="K247" s="16">
        <f>SUM(K248:K251)</f>
        <v>347062.26</v>
      </c>
    </row>
    <row r="248" spans="1:11" s="12" customFormat="1" outlineLevel="5">
      <c r="A248" s="18" t="s">
        <v>32</v>
      </c>
      <c r="B248" s="129" t="s">
        <v>30</v>
      </c>
      <c r="C248" s="129" t="s">
        <v>108</v>
      </c>
      <c r="D248" s="129" t="s">
        <v>165</v>
      </c>
      <c r="E248" s="129" t="s">
        <v>33</v>
      </c>
      <c r="F248" s="72"/>
      <c r="G248" s="72"/>
      <c r="H248" s="228">
        <v>30000</v>
      </c>
      <c r="I248" s="282">
        <v>4060</v>
      </c>
      <c r="J248" s="252">
        <v>1480.64</v>
      </c>
      <c r="K248" s="152">
        <f>I248-J248</f>
        <v>2579.3599999999997</v>
      </c>
    </row>
    <row r="249" spans="1:11" s="12" customFormat="1" ht="36" outlineLevel="5">
      <c r="A249" s="13" t="s">
        <v>40</v>
      </c>
      <c r="B249" s="129" t="s">
        <v>30</v>
      </c>
      <c r="C249" s="129" t="s">
        <v>108</v>
      </c>
      <c r="D249" s="129" t="s">
        <v>165</v>
      </c>
      <c r="E249" s="129" t="s">
        <v>41</v>
      </c>
      <c r="F249" s="72"/>
      <c r="G249" s="72"/>
      <c r="H249" s="228">
        <v>1888910</v>
      </c>
      <c r="I249" s="282">
        <v>289385</v>
      </c>
      <c r="J249" s="252">
        <v>105526.1</v>
      </c>
      <c r="K249" s="152">
        <f>I249-J249</f>
        <v>183858.9</v>
      </c>
    </row>
    <row r="250" spans="1:11" s="12" customFormat="1" ht="60" outlineLevel="5">
      <c r="A250" s="18" t="s">
        <v>166</v>
      </c>
      <c r="B250" s="129" t="s">
        <v>30</v>
      </c>
      <c r="C250" s="129" t="s">
        <v>108</v>
      </c>
      <c r="D250" s="129" t="s">
        <v>165</v>
      </c>
      <c r="E250" s="129" t="s">
        <v>167</v>
      </c>
      <c r="F250" s="72"/>
      <c r="G250" s="72"/>
      <c r="H250" s="228">
        <v>640890</v>
      </c>
      <c r="I250" s="282">
        <v>160624</v>
      </c>
      <c r="J250" s="252">
        <v>0</v>
      </c>
      <c r="K250" s="152">
        <f>I250-J250</f>
        <v>160624</v>
      </c>
    </row>
    <row r="251" spans="1:11" s="12" customFormat="1" ht="36" hidden="1" outlineLevel="5">
      <c r="A251" s="13" t="s">
        <v>40</v>
      </c>
      <c r="B251" s="129" t="s">
        <v>30</v>
      </c>
      <c r="C251" s="129" t="s">
        <v>108</v>
      </c>
      <c r="D251" s="129" t="s">
        <v>165</v>
      </c>
      <c r="E251" s="129">
        <v>313</v>
      </c>
      <c r="F251" s="72"/>
      <c r="G251" s="72"/>
      <c r="H251" s="228">
        <v>0</v>
      </c>
      <c r="I251" s="282">
        <v>0</v>
      </c>
      <c r="J251" s="252">
        <v>0</v>
      </c>
      <c r="K251" s="152">
        <f>I251-J251</f>
        <v>0</v>
      </c>
    </row>
    <row r="252" spans="1:11" s="11" customFormat="1" ht="36" outlineLevel="3" collapsed="1">
      <c r="A252" s="159" t="s">
        <v>168</v>
      </c>
      <c r="B252" s="131" t="s">
        <v>30</v>
      </c>
      <c r="C252" s="131" t="s">
        <v>108</v>
      </c>
      <c r="D252" s="131" t="s">
        <v>169</v>
      </c>
      <c r="E252" s="131" t="s">
        <v>31</v>
      </c>
      <c r="F252" s="160"/>
      <c r="G252" s="160"/>
      <c r="H252" s="231">
        <f>SUM(H253:H254)</f>
        <v>43755400</v>
      </c>
      <c r="I252" s="285">
        <f>SUM(I253:I254)</f>
        <v>3431700</v>
      </c>
      <c r="J252" s="255">
        <f>SUM(J253:J254)</f>
        <v>3013310.64</v>
      </c>
      <c r="K252" s="43">
        <f>SUM(K253:K254)</f>
        <v>418389.36</v>
      </c>
    </row>
    <row r="253" spans="1:11" s="12" customFormat="1" outlineLevel="5">
      <c r="A253" s="18" t="s">
        <v>32</v>
      </c>
      <c r="B253" s="129" t="s">
        <v>30</v>
      </c>
      <c r="C253" s="129" t="s">
        <v>108</v>
      </c>
      <c r="D253" s="129" t="s">
        <v>169</v>
      </c>
      <c r="E253" s="129" t="s">
        <v>33</v>
      </c>
      <c r="F253" s="72"/>
      <c r="G253" s="72"/>
      <c r="H253" s="228">
        <v>550000</v>
      </c>
      <c r="I253" s="282">
        <v>41700</v>
      </c>
      <c r="J253" s="252">
        <v>-28012.86</v>
      </c>
      <c r="K253" s="152">
        <f>I253-J253</f>
        <v>69712.86</v>
      </c>
    </row>
    <row r="254" spans="1:11" s="12" customFormat="1" ht="36" outlineLevel="5">
      <c r="A254" s="13" t="s">
        <v>40</v>
      </c>
      <c r="B254" s="129" t="s">
        <v>30</v>
      </c>
      <c r="C254" s="129" t="s">
        <v>108</v>
      </c>
      <c r="D254" s="129" t="s">
        <v>169</v>
      </c>
      <c r="E254" s="129" t="s">
        <v>97</v>
      </c>
      <c r="F254" s="72"/>
      <c r="G254" s="72"/>
      <c r="H254" s="228">
        <v>43205400</v>
      </c>
      <c r="I254" s="282">
        <v>3390000</v>
      </c>
      <c r="J254" s="252">
        <v>3041323.5</v>
      </c>
      <c r="K254" s="152">
        <f>I254-J254</f>
        <v>348676.5</v>
      </c>
    </row>
    <row r="255" spans="1:11" s="11" customFormat="1" ht="48" outlineLevel="3">
      <c r="A255" s="159" t="s">
        <v>170</v>
      </c>
      <c r="B255" s="131" t="s">
        <v>30</v>
      </c>
      <c r="C255" s="131" t="s">
        <v>108</v>
      </c>
      <c r="D255" s="131" t="s">
        <v>171</v>
      </c>
      <c r="E255" s="131" t="s">
        <v>31</v>
      </c>
      <c r="F255" s="160"/>
      <c r="G255" s="160"/>
      <c r="H255" s="231">
        <f>SUM(H256)</f>
        <v>2080000</v>
      </c>
      <c r="I255" s="285">
        <f>SUM(I256)</f>
        <v>173300</v>
      </c>
      <c r="J255" s="255">
        <f>SUM(J256)</f>
        <v>0</v>
      </c>
      <c r="K255" s="43">
        <f>SUM(K256)</f>
        <v>173300</v>
      </c>
    </row>
    <row r="256" spans="1:11" s="12" customFormat="1" ht="36" outlineLevel="5">
      <c r="A256" s="13" t="s">
        <v>40</v>
      </c>
      <c r="B256" s="129" t="s">
        <v>30</v>
      </c>
      <c r="C256" s="129" t="s">
        <v>108</v>
      </c>
      <c r="D256" s="129" t="s">
        <v>171</v>
      </c>
      <c r="E256" s="129" t="s">
        <v>97</v>
      </c>
      <c r="F256" s="72"/>
      <c r="G256" s="72"/>
      <c r="H256" s="228">
        <v>2080000</v>
      </c>
      <c r="I256" s="282">
        <v>173300</v>
      </c>
      <c r="J256" s="252">
        <v>0</v>
      </c>
      <c r="K256" s="152">
        <f>I256-J256</f>
        <v>173300</v>
      </c>
    </row>
    <row r="257" spans="1:13" s="11" customFormat="1" ht="60" outlineLevel="3">
      <c r="A257" s="159" t="s">
        <v>172</v>
      </c>
      <c r="B257" s="131" t="s">
        <v>30</v>
      </c>
      <c r="C257" s="131" t="s">
        <v>108</v>
      </c>
      <c r="D257" s="131" t="s">
        <v>173</v>
      </c>
      <c r="E257" s="131" t="s">
        <v>31</v>
      </c>
      <c r="F257" s="160"/>
      <c r="G257" s="160"/>
      <c r="H257" s="231">
        <f>SUM(H258)</f>
        <v>2256000</v>
      </c>
      <c r="I257" s="285">
        <f>SUM(I258)</f>
        <v>188000</v>
      </c>
      <c r="J257" s="255">
        <f>SUM(J258)</f>
        <v>0</v>
      </c>
      <c r="K257" s="43">
        <f>SUM(K258)</f>
        <v>188000</v>
      </c>
    </row>
    <row r="258" spans="1:13" s="12" customFormat="1" ht="36" outlineLevel="5">
      <c r="A258" s="18" t="s">
        <v>174</v>
      </c>
      <c r="B258" s="129" t="s">
        <v>30</v>
      </c>
      <c r="C258" s="129" t="s">
        <v>108</v>
      </c>
      <c r="D258" s="129" t="s">
        <v>173</v>
      </c>
      <c r="E258" s="129" t="s">
        <v>97</v>
      </c>
      <c r="F258" s="72"/>
      <c r="G258" s="72"/>
      <c r="H258" s="228">
        <v>2256000</v>
      </c>
      <c r="I258" s="282">
        <v>188000</v>
      </c>
      <c r="J258" s="252">
        <v>0</v>
      </c>
      <c r="K258" s="152">
        <f>I258-J258</f>
        <v>188000</v>
      </c>
    </row>
    <row r="259" spans="1:13" s="11" customFormat="1" ht="36" outlineLevel="3">
      <c r="A259" s="159" t="s">
        <v>175</v>
      </c>
      <c r="B259" s="131" t="s">
        <v>30</v>
      </c>
      <c r="C259" s="131" t="s">
        <v>108</v>
      </c>
      <c r="D259" s="131" t="s">
        <v>176</v>
      </c>
      <c r="E259" s="131" t="s">
        <v>31</v>
      </c>
      <c r="F259" s="160"/>
      <c r="G259" s="160"/>
      <c r="H259" s="231">
        <f>SUM(H260:H262)</f>
        <v>336284600</v>
      </c>
      <c r="I259" s="285">
        <f>SUM(I260:I262)</f>
        <v>23940700</v>
      </c>
      <c r="J259" s="255">
        <f>SUM(J260:J262)</f>
        <v>3133443.67</v>
      </c>
      <c r="K259" s="43">
        <f>SUM(K260:K262)</f>
        <v>20807256.329999998</v>
      </c>
    </row>
    <row r="260" spans="1:13" s="12" customFormat="1" ht="36" outlineLevel="5">
      <c r="A260" s="13" t="s">
        <v>40</v>
      </c>
      <c r="B260" s="129" t="s">
        <v>30</v>
      </c>
      <c r="C260" s="129" t="s">
        <v>108</v>
      </c>
      <c r="D260" s="129" t="s">
        <v>176</v>
      </c>
      <c r="E260" s="129">
        <v>313</v>
      </c>
      <c r="F260" s="72"/>
      <c r="G260" s="72"/>
      <c r="H260" s="228">
        <v>0</v>
      </c>
      <c r="I260" s="282">
        <v>0</v>
      </c>
      <c r="J260" s="252">
        <v>0</v>
      </c>
      <c r="K260" s="152">
        <f>I260-J260</f>
        <v>0</v>
      </c>
      <c r="M260" s="17"/>
    </row>
    <row r="261" spans="1:13" s="12" customFormat="1" outlineLevel="5">
      <c r="A261" s="18" t="s">
        <v>32</v>
      </c>
      <c r="B261" s="129" t="s">
        <v>30</v>
      </c>
      <c r="C261" s="129" t="s">
        <v>108</v>
      </c>
      <c r="D261" s="129" t="s">
        <v>176</v>
      </c>
      <c r="E261" s="129" t="s">
        <v>33</v>
      </c>
      <c r="F261" s="72"/>
      <c r="G261" s="72"/>
      <c r="H261" s="228">
        <v>2900100</v>
      </c>
      <c r="I261" s="282">
        <v>241700</v>
      </c>
      <c r="J261" s="252">
        <v>14339.89</v>
      </c>
      <c r="K261" s="152">
        <f>I261-J261</f>
        <v>227360.11</v>
      </c>
    </row>
    <row r="262" spans="1:13" s="12" customFormat="1" ht="36" outlineLevel="5">
      <c r="A262" s="13" t="s">
        <v>40</v>
      </c>
      <c r="B262" s="129" t="s">
        <v>30</v>
      </c>
      <c r="C262" s="129" t="s">
        <v>108</v>
      </c>
      <c r="D262" s="129" t="s">
        <v>176</v>
      </c>
      <c r="E262" s="129" t="s">
        <v>41</v>
      </c>
      <c r="F262" s="72"/>
      <c r="G262" s="72"/>
      <c r="H262" s="228">
        <v>333384500</v>
      </c>
      <c r="I262" s="282">
        <v>23699000</v>
      </c>
      <c r="J262" s="252">
        <v>3119103.78</v>
      </c>
      <c r="K262" s="152">
        <f>I262-J262</f>
        <v>20579896.219999999</v>
      </c>
    </row>
    <row r="263" spans="1:13" s="202" customFormat="1" ht="60" outlineLevel="3">
      <c r="A263" s="218" t="s">
        <v>98</v>
      </c>
      <c r="B263" s="219" t="s">
        <v>30</v>
      </c>
      <c r="C263" s="219" t="s">
        <v>108</v>
      </c>
      <c r="D263" s="219" t="s">
        <v>99</v>
      </c>
      <c r="E263" s="219" t="s">
        <v>31</v>
      </c>
      <c r="F263" s="220"/>
      <c r="G263" s="220"/>
      <c r="H263" s="243">
        <f>SUM(H264:H268)</f>
        <v>353066500</v>
      </c>
      <c r="I263" s="295">
        <f>SUM(I264:I268)</f>
        <v>0</v>
      </c>
      <c r="J263" s="267">
        <f>SUM(J264:J268)</f>
        <v>-423718</v>
      </c>
      <c r="K263" s="221">
        <f>SUM(K264:K268)</f>
        <v>423718</v>
      </c>
    </row>
    <row r="264" spans="1:13" s="203" customFormat="1" ht="36" outlineLevel="5">
      <c r="A264" s="212" t="s">
        <v>81</v>
      </c>
      <c r="B264" s="213" t="s">
        <v>30</v>
      </c>
      <c r="C264" s="213" t="s">
        <v>108</v>
      </c>
      <c r="D264" s="213" t="s">
        <v>99</v>
      </c>
      <c r="E264" s="213">
        <v>313</v>
      </c>
      <c r="F264" s="214" t="s">
        <v>327</v>
      </c>
      <c r="G264" s="215" t="s">
        <v>39</v>
      </c>
      <c r="H264" s="244">
        <v>0</v>
      </c>
      <c r="I264" s="296">
        <v>0</v>
      </c>
      <c r="J264" s="268">
        <v>-14930.81</v>
      </c>
      <c r="K264" s="211">
        <f>I264-J264</f>
        <v>14930.81</v>
      </c>
    </row>
    <row r="265" spans="1:13" s="203" customFormat="1" ht="36" outlineLevel="5">
      <c r="A265" s="212" t="s">
        <v>81</v>
      </c>
      <c r="B265" s="213" t="s">
        <v>30</v>
      </c>
      <c r="C265" s="213" t="s">
        <v>108</v>
      </c>
      <c r="D265" s="213" t="s">
        <v>99</v>
      </c>
      <c r="E265" s="213" t="s">
        <v>82</v>
      </c>
      <c r="F265" s="214" t="s">
        <v>322</v>
      </c>
      <c r="G265" s="215" t="s">
        <v>39</v>
      </c>
      <c r="H265" s="244">
        <v>5905700</v>
      </c>
      <c r="I265" s="296">
        <v>0</v>
      </c>
      <c r="J265" s="268">
        <v>0</v>
      </c>
      <c r="K265" s="211">
        <f>I265-J265</f>
        <v>0</v>
      </c>
    </row>
    <row r="266" spans="1:13" s="203" customFormat="1" ht="22.5" outlineLevel="5">
      <c r="A266" s="212" t="s">
        <v>32</v>
      </c>
      <c r="B266" s="213" t="s">
        <v>30</v>
      </c>
      <c r="C266" s="213" t="s">
        <v>108</v>
      </c>
      <c r="D266" s="213" t="s">
        <v>99</v>
      </c>
      <c r="E266" s="213" t="s">
        <v>33</v>
      </c>
      <c r="F266" s="214" t="s">
        <v>322</v>
      </c>
      <c r="G266" s="215"/>
      <c r="H266" s="244">
        <v>2646500</v>
      </c>
      <c r="I266" s="296">
        <v>0</v>
      </c>
      <c r="J266" s="269">
        <v>-4227.3599999999997</v>
      </c>
      <c r="K266" s="211">
        <f>I266-J266</f>
        <v>4227.3599999999997</v>
      </c>
    </row>
    <row r="267" spans="1:13" s="203" customFormat="1" ht="36" outlineLevel="5">
      <c r="A267" s="216" t="s">
        <v>40</v>
      </c>
      <c r="B267" s="213" t="s">
        <v>30</v>
      </c>
      <c r="C267" s="213" t="s">
        <v>108</v>
      </c>
      <c r="D267" s="213" t="s">
        <v>99</v>
      </c>
      <c r="E267" s="213" t="s">
        <v>97</v>
      </c>
      <c r="F267" s="214" t="s">
        <v>322</v>
      </c>
      <c r="G267" s="215" t="s">
        <v>39</v>
      </c>
      <c r="H267" s="228">
        <v>335682280</v>
      </c>
      <c r="I267" s="296">
        <v>0</v>
      </c>
      <c r="J267" s="269">
        <v>-401967.15</v>
      </c>
      <c r="K267" s="211">
        <f>I267-J267</f>
        <v>401967.15</v>
      </c>
    </row>
    <row r="268" spans="1:13" s="203" customFormat="1" ht="22.5" outlineLevel="5">
      <c r="A268" s="212" t="s">
        <v>90</v>
      </c>
      <c r="B268" s="213" t="s">
        <v>30</v>
      </c>
      <c r="C268" s="213" t="s">
        <v>108</v>
      </c>
      <c r="D268" s="213" t="s">
        <v>99</v>
      </c>
      <c r="E268" s="213">
        <v>340</v>
      </c>
      <c r="F268" s="214" t="s">
        <v>322</v>
      </c>
      <c r="G268" s="215" t="s">
        <v>39</v>
      </c>
      <c r="H268" s="244">
        <v>8832020</v>
      </c>
      <c r="I268" s="296">
        <v>0</v>
      </c>
      <c r="J268" s="256">
        <v>-2592.6799999999998</v>
      </c>
      <c r="K268" s="217">
        <f>I268-J268</f>
        <v>2592.6799999999998</v>
      </c>
    </row>
    <row r="269" spans="1:13" s="11" customFormat="1" ht="60" outlineLevel="3">
      <c r="A269" s="159" t="s">
        <v>98</v>
      </c>
      <c r="B269" s="131" t="s">
        <v>30</v>
      </c>
      <c r="C269" s="131" t="s">
        <v>108</v>
      </c>
      <c r="D269" s="131" t="s">
        <v>99</v>
      </c>
      <c r="E269" s="131" t="s">
        <v>31</v>
      </c>
      <c r="F269" s="160"/>
      <c r="G269" s="160"/>
      <c r="H269" s="231">
        <f>SUM(H270:H279)</f>
        <v>1216984000</v>
      </c>
      <c r="I269" s="285">
        <f>SUM(I270:I279)</f>
        <v>58466300</v>
      </c>
      <c r="J269" s="257">
        <f>SUM(J270:J279)</f>
        <v>36885101.369999997</v>
      </c>
      <c r="K269" s="16">
        <f>SUM(K270:K279)</f>
        <v>21581198.630000003</v>
      </c>
    </row>
    <row r="270" spans="1:13" s="12" customFormat="1" ht="36" hidden="1" customHeight="1" outlineLevel="5">
      <c r="A270" s="18" t="s">
        <v>81</v>
      </c>
      <c r="B270" s="129" t="s">
        <v>30</v>
      </c>
      <c r="C270" s="129" t="s">
        <v>108</v>
      </c>
      <c r="D270" s="129" t="s">
        <v>99</v>
      </c>
      <c r="E270" s="129" t="s">
        <v>82</v>
      </c>
      <c r="F270" s="76" t="s">
        <v>103</v>
      </c>
      <c r="G270" s="75"/>
      <c r="H270" s="228">
        <v>0</v>
      </c>
      <c r="I270" s="282">
        <v>0</v>
      </c>
      <c r="J270" s="252">
        <v>0</v>
      </c>
      <c r="K270" s="152">
        <f>I270-J270</f>
        <v>0</v>
      </c>
      <c r="L270" s="17"/>
      <c r="M270" s="17"/>
    </row>
    <row r="271" spans="1:13" s="12" customFormat="1" ht="12.75" hidden="1" customHeight="1" outlineLevel="5">
      <c r="A271" s="18" t="s">
        <v>32</v>
      </c>
      <c r="B271" s="129" t="s">
        <v>30</v>
      </c>
      <c r="C271" s="129" t="s">
        <v>108</v>
      </c>
      <c r="D271" s="129" t="s">
        <v>99</v>
      </c>
      <c r="E271" s="129">
        <v>244</v>
      </c>
      <c r="F271" s="76" t="s">
        <v>103</v>
      </c>
      <c r="G271" s="75"/>
      <c r="H271" s="228">
        <v>0</v>
      </c>
      <c r="I271" s="282">
        <v>0</v>
      </c>
      <c r="J271" s="252">
        <v>0</v>
      </c>
      <c r="K271" s="152">
        <f>I271-J271</f>
        <v>0</v>
      </c>
      <c r="L271" s="17"/>
      <c r="M271" s="17"/>
    </row>
    <row r="272" spans="1:13" s="12" customFormat="1" ht="12.75" hidden="1" customHeight="1" outlineLevel="5">
      <c r="A272" s="18" t="s">
        <v>32</v>
      </c>
      <c r="B272" s="129" t="s">
        <v>30</v>
      </c>
      <c r="C272" s="129" t="s">
        <v>108</v>
      </c>
      <c r="D272" s="129" t="s">
        <v>99</v>
      </c>
      <c r="E272" s="129">
        <v>313</v>
      </c>
      <c r="F272" s="76"/>
      <c r="G272" s="75"/>
      <c r="H272" s="228">
        <v>0</v>
      </c>
      <c r="I272" s="282">
        <v>0</v>
      </c>
      <c r="J272" s="252">
        <v>0</v>
      </c>
      <c r="K272" s="152">
        <f>I272-J272</f>
        <v>0</v>
      </c>
      <c r="L272" s="17"/>
      <c r="M272" s="17"/>
    </row>
    <row r="273" spans="1:16" s="12" customFormat="1" ht="36" hidden="1" customHeight="1" outlineLevel="5">
      <c r="A273" s="13" t="s">
        <v>40</v>
      </c>
      <c r="B273" s="129" t="s">
        <v>30</v>
      </c>
      <c r="C273" s="129" t="s">
        <v>108</v>
      </c>
      <c r="D273" s="129" t="s">
        <v>99</v>
      </c>
      <c r="E273" s="129">
        <v>313</v>
      </c>
      <c r="F273" s="76" t="s">
        <v>298</v>
      </c>
      <c r="G273" s="75"/>
      <c r="H273" s="228">
        <v>0</v>
      </c>
      <c r="I273" s="282">
        <v>0</v>
      </c>
      <c r="J273" s="252"/>
      <c r="K273" s="152">
        <v>0</v>
      </c>
      <c r="L273" s="17"/>
      <c r="M273" s="17"/>
    </row>
    <row r="274" spans="1:16" s="12" customFormat="1" ht="12.75" hidden="1" customHeight="1" outlineLevel="5">
      <c r="A274" s="18" t="s">
        <v>90</v>
      </c>
      <c r="B274" s="129" t="s">
        <v>30</v>
      </c>
      <c r="C274" s="129" t="s">
        <v>108</v>
      </c>
      <c r="D274" s="129" t="s">
        <v>99</v>
      </c>
      <c r="E274" s="129">
        <v>340</v>
      </c>
      <c r="F274" s="76" t="s">
        <v>103</v>
      </c>
      <c r="G274" s="75"/>
      <c r="H274" s="228">
        <v>0</v>
      </c>
      <c r="I274" s="282">
        <v>0</v>
      </c>
      <c r="J274" s="252">
        <v>0</v>
      </c>
      <c r="K274" s="152">
        <f t="shared" ref="K274:K279" si="4">I274-J274</f>
        <v>0</v>
      </c>
      <c r="L274" s="17"/>
      <c r="M274" s="17"/>
    </row>
    <row r="275" spans="1:16" s="12" customFormat="1" ht="24.75" customHeight="1" outlineLevel="5">
      <c r="A275" s="18" t="s">
        <v>81</v>
      </c>
      <c r="B275" s="129" t="s">
        <v>30</v>
      </c>
      <c r="C275" s="129" t="s">
        <v>108</v>
      </c>
      <c r="D275" s="129" t="s">
        <v>99</v>
      </c>
      <c r="E275" s="129" t="s">
        <v>82</v>
      </c>
      <c r="F275" s="76" t="s">
        <v>310</v>
      </c>
      <c r="G275" s="75" t="s">
        <v>39</v>
      </c>
      <c r="H275" s="228">
        <v>15604500</v>
      </c>
      <c r="I275" s="282">
        <v>0</v>
      </c>
      <c r="J275" s="252">
        <v>0</v>
      </c>
      <c r="K275" s="152">
        <f t="shared" si="4"/>
        <v>0</v>
      </c>
      <c r="L275" s="17"/>
      <c r="M275" s="17"/>
    </row>
    <row r="276" spans="1:16" s="12" customFormat="1" ht="22.5" outlineLevel="5">
      <c r="A276" s="18" t="s">
        <v>32</v>
      </c>
      <c r="B276" s="129" t="s">
        <v>30</v>
      </c>
      <c r="C276" s="129" t="s">
        <v>108</v>
      </c>
      <c r="D276" s="129" t="s">
        <v>99</v>
      </c>
      <c r="E276" s="129" t="s">
        <v>33</v>
      </c>
      <c r="F276" s="76" t="s">
        <v>310</v>
      </c>
      <c r="G276" s="75" t="s">
        <v>39</v>
      </c>
      <c r="H276" s="228">
        <v>8629200</v>
      </c>
      <c r="I276" s="282">
        <v>402500</v>
      </c>
      <c r="J276" s="252">
        <v>171366.47</v>
      </c>
      <c r="K276" s="152">
        <f t="shared" si="4"/>
        <v>231133.53</v>
      </c>
    </row>
    <row r="277" spans="1:16" s="12" customFormat="1" ht="36" hidden="1" outlineLevel="5">
      <c r="A277" s="13" t="s">
        <v>40</v>
      </c>
      <c r="B277" s="129" t="s">
        <v>30</v>
      </c>
      <c r="C277" s="129" t="s">
        <v>108</v>
      </c>
      <c r="D277" s="129" t="s">
        <v>99</v>
      </c>
      <c r="E277" s="129" t="s">
        <v>97</v>
      </c>
      <c r="F277" s="76" t="s">
        <v>310</v>
      </c>
      <c r="G277" s="75" t="s">
        <v>39</v>
      </c>
      <c r="H277" s="228">
        <v>0</v>
      </c>
      <c r="I277" s="282">
        <v>0</v>
      </c>
      <c r="J277" s="252">
        <v>0</v>
      </c>
      <c r="K277" s="152">
        <f t="shared" si="4"/>
        <v>0</v>
      </c>
      <c r="L277" s="67"/>
      <c r="M277" s="67"/>
    </row>
    <row r="278" spans="1:16" s="12" customFormat="1" ht="22.5" hidden="1" outlineLevel="5">
      <c r="A278" s="18" t="s">
        <v>90</v>
      </c>
      <c r="B278" s="129" t="s">
        <v>30</v>
      </c>
      <c r="C278" s="129" t="s">
        <v>108</v>
      </c>
      <c r="D278" s="129" t="s">
        <v>99</v>
      </c>
      <c r="E278" s="129" t="s">
        <v>91</v>
      </c>
      <c r="F278" s="76" t="s">
        <v>310</v>
      </c>
      <c r="G278" s="75" t="s">
        <v>39</v>
      </c>
      <c r="H278" s="228">
        <v>0</v>
      </c>
      <c r="I278" s="282">
        <v>0</v>
      </c>
      <c r="J278" s="252">
        <v>0</v>
      </c>
      <c r="K278" s="152">
        <f t="shared" si="4"/>
        <v>0</v>
      </c>
    </row>
    <row r="279" spans="1:16" s="12" customFormat="1" ht="36" outlineLevel="5">
      <c r="A279" s="13" t="s">
        <v>40</v>
      </c>
      <c r="B279" s="129" t="s">
        <v>30</v>
      </c>
      <c r="C279" s="129" t="s">
        <v>108</v>
      </c>
      <c r="D279" s="129" t="s">
        <v>99</v>
      </c>
      <c r="E279" s="129" t="s">
        <v>97</v>
      </c>
      <c r="F279" s="76" t="s">
        <v>310</v>
      </c>
      <c r="G279" s="75" t="s">
        <v>39</v>
      </c>
      <c r="H279" s="228">
        <v>1192750300</v>
      </c>
      <c r="I279" s="282">
        <v>58063800</v>
      </c>
      <c r="J279" s="252">
        <v>36713734.899999999</v>
      </c>
      <c r="K279" s="152">
        <f t="shared" si="4"/>
        <v>21350065.100000001</v>
      </c>
    </row>
    <row r="280" spans="1:16" s="95" customFormat="1" ht="73.5" customHeight="1" outlineLevel="5">
      <c r="A280" s="92" t="s">
        <v>282</v>
      </c>
      <c r="B280" s="136" t="s">
        <v>30</v>
      </c>
      <c r="C280" s="136" t="s">
        <v>108</v>
      </c>
      <c r="D280" s="136" t="s">
        <v>283</v>
      </c>
      <c r="E280" s="165" t="s">
        <v>31</v>
      </c>
      <c r="F280" s="93"/>
      <c r="G280" s="93"/>
      <c r="H280" s="245">
        <f>SUM(H281:H283)</f>
        <v>0</v>
      </c>
      <c r="I280" s="297">
        <f>SUM(I281:I283)</f>
        <v>0</v>
      </c>
      <c r="J280" s="270">
        <f>SUM(J281:J285)</f>
        <v>-4500</v>
      </c>
      <c r="K280" s="122">
        <f>SUM(K281:K285)</f>
        <v>4500</v>
      </c>
      <c r="L280" s="11"/>
    </row>
    <row r="281" spans="1:16" s="84" customFormat="1" ht="25.5" hidden="1" customHeight="1" outlineLevel="5">
      <c r="A281" s="82" t="s">
        <v>32</v>
      </c>
      <c r="B281" s="135" t="s">
        <v>30</v>
      </c>
      <c r="C281" s="135" t="s">
        <v>108</v>
      </c>
      <c r="D281" s="135" t="s">
        <v>0</v>
      </c>
      <c r="E281" s="135">
        <v>244</v>
      </c>
      <c r="F281" s="83" t="s">
        <v>284</v>
      </c>
      <c r="G281" s="83" t="s">
        <v>39</v>
      </c>
      <c r="H281" s="246">
        <v>0</v>
      </c>
      <c r="I281" s="292">
        <v>0</v>
      </c>
      <c r="J281" s="262">
        <v>0</v>
      </c>
      <c r="K281" s="152">
        <v>0</v>
      </c>
      <c r="M281" s="86"/>
    </row>
    <row r="282" spans="1:16" s="84" customFormat="1" ht="36" outlineLevel="5">
      <c r="A282" s="87" t="s">
        <v>40</v>
      </c>
      <c r="B282" s="135" t="s">
        <v>30</v>
      </c>
      <c r="C282" s="135" t="s">
        <v>108</v>
      </c>
      <c r="D282" s="135" t="s">
        <v>0</v>
      </c>
      <c r="E282" s="135">
        <v>313</v>
      </c>
      <c r="F282" s="83" t="s">
        <v>284</v>
      </c>
      <c r="G282" s="83" t="s">
        <v>39</v>
      </c>
      <c r="H282" s="246">
        <v>0</v>
      </c>
      <c r="I282" s="292">
        <v>0</v>
      </c>
      <c r="J282" s="271">
        <v>-4500</v>
      </c>
      <c r="K282" s="152">
        <f>I282-J282</f>
        <v>4500</v>
      </c>
      <c r="L282" s="88"/>
      <c r="M282" s="194"/>
    </row>
    <row r="283" spans="1:16" s="84" customFormat="1" ht="36" hidden="1" outlineLevel="5">
      <c r="A283" s="87" t="s">
        <v>40</v>
      </c>
      <c r="B283" s="135" t="s">
        <v>30</v>
      </c>
      <c r="C283" s="135" t="s">
        <v>108</v>
      </c>
      <c r="D283" s="135" t="s">
        <v>0</v>
      </c>
      <c r="E283" s="135">
        <v>242</v>
      </c>
      <c r="F283" s="83" t="s">
        <v>284</v>
      </c>
      <c r="G283" s="83" t="s">
        <v>39</v>
      </c>
      <c r="H283" s="246">
        <v>0</v>
      </c>
      <c r="I283" s="292">
        <v>0</v>
      </c>
      <c r="J283" s="262">
        <v>0</v>
      </c>
      <c r="K283" s="152">
        <f>I283-J283</f>
        <v>0</v>
      </c>
      <c r="M283" s="86"/>
    </row>
    <row r="284" spans="1:16" s="84" customFormat="1" ht="36" hidden="1" outlineLevel="5">
      <c r="A284" s="87" t="s">
        <v>40</v>
      </c>
      <c r="B284" s="135" t="s">
        <v>30</v>
      </c>
      <c r="C284" s="135" t="s">
        <v>108</v>
      </c>
      <c r="D284" s="135" t="s">
        <v>0</v>
      </c>
      <c r="E284" s="135">
        <v>313</v>
      </c>
      <c r="F284" s="83"/>
      <c r="G284" s="83"/>
      <c r="H284" s="246">
        <v>0</v>
      </c>
      <c r="I284" s="292">
        <v>0</v>
      </c>
      <c r="J284" s="262">
        <v>0</v>
      </c>
      <c r="K284" s="152">
        <f>I284-J284</f>
        <v>0</v>
      </c>
      <c r="M284" s="86"/>
    </row>
    <row r="285" spans="1:16" s="97" customFormat="1" ht="36" hidden="1" outlineLevel="5">
      <c r="A285" s="87" t="s">
        <v>40</v>
      </c>
      <c r="B285" s="135" t="s">
        <v>30</v>
      </c>
      <c r="C285" s="135" t="s">
        <v>108</v>
      </c>
      <c r="D285" s="135" t="s">
        <v>0</v>
      </c>
      <c r="E285" s="135">
        <v>313</v>
      </c>
      <c r="F285" s="83" t="s">
        <v>294</v>
      </c>
      <c r="G285" s="83" t="s">
        <v>39</v>
      </c>
      <c r="H285" s="246">
        <v>0</v>
      </c>
      <c r="I285" s="292">
        <v>0</v>
      </c>
      <c r="J285" s="272">
        <v>0</v>
      </c>
      <c r="K285" s="152">
        <f>I285-J285</f>
        <v>0</v>
      </c>
      <c r="L285" s="96"/>
      <c r="M285" s="86"/>
      <c r="N285" s="95"/>
      <c r="O285" s="95"/>
      <c r="P285" s="95"/>
    </row>
    <row r="286" spans="1:16" s="97" customFormat="1" ht="13.5" hidden="1" customHeight="1" outlineLevel="5">
      <c r="A286" s="33" t="s">
        <v>274</v>
      </c>
      <c r="B286" s="132">
        <v>148</v>
      </c>
      <c r="C286" s="132">
        <v>1003</v>
      </c>
      <c r="D286" s="132">
        <v>9990020680</v>
      </c>
      <c r="E286" s="132">
        <v>321</v>
      </c>
      <c r="F286" s="199"/>
      <c r="G286" s="168"/>
      <c r="H286" s="236">
        <v>0</v>
      </c>
      <c r="I286" s="289">
        <v>0</v>
      </c>
      <c r="J286" s="259">
        <v>0</v>
      </c>
      <c r="K286" s="121">
        <v>0</v>
      </c>
      <c r="L286" s="11"/>
      <c r="M286" s="86"/>
      <c r="N286" s="95"/>
      <c r="O286" s="95"/>
      <c r="P286" s="95"/>
    </row>
    <row r="287" spans="1:16" s="90" customFormat="1" ht="15.75" hidden="1" customHeight="1" outlineLevel="5">
      <c r="A287" s="33" t="s">
        <v>274</v>
      </c>
      <c r="B287" s="132">
        <v>148</v>
      </c>
      <c r="C287" s="132">
        <v>1003</v>
      </c>
      <c r="D287" s="132">
        <v>9990020680</v>
      </c>
      <c r="E287" s="132">
        <v>322</v>
      </c>
      <c r="F287" s="168"/>
      <c r="G287" s="168"/>
      <c r="H287" s="236">
        <v>0</v>
      </c>
      <c r="I287" s="289">
        <v>0</v>
      </c>
      <c r="J287" s="259">
        <v>0</v>
      </c>
      <c r="K287" s="121">
        <v>0</v>
      </c>
      <c r="L287" s="17"/>
      <c r="M287" s="17"/>
      <c r="N287" s="12"/>
      <c r="O287" s="11"/>
      <c r="P287" s="11"/>
    </row>
    <row r="288" spans="1:16" s="81" customFormat="1" ht="48" hidden="1" customHeight="1" outlineLevel="3">
      <c r="A288" s="164" t="s">
        <v>177</v>
      </c>
      <c r="B288" s="165" t="s">
        <v>30</v>
      </c>
      <c r="C288" s="165" t="s">
        <v>178</v>
      </c>
      <c r="D288" s="165" t="s">
        <v>179</v>
      </c>
      <c r="E288" s="165" t="s">
        <v>31</v>
      </c>
      <c r="F288" s="166"/>
      <c r="G288" s="166"/>
      <c r="H288" s="238">
        <f>SUM(H289:H290)</f>
        <v>0</v>
      </c>
      <c r="I288" s="291">
        <f>SUM(I289:I290)</f>
        <v>0</v>
      </c>
      <c r="J288" s="261">
        <f>SUM(J289:J290)</f>
        <v>0</v>
      </c>
      <c r="K288" s="120">
        <f>I288-J288</f>
        <v>0</v>
      </c>
      <c r="N288" s="95"/>
      <c r="O288" s="95"/>
      <c r="P288" s="95"/>
    </row>
    <row r="289" spans="1:16" s="84" customFormat="1" ht="33.75" hidden="1" outlineLevel="5">
      <c r="A289" s="82" t="s">
        <v>32</v>
      </c>
      <c r="B289" s="135" t="s">
        <v>30</v>
      </c>
      <c r="C289" s="135" t="s">
        <v>178</v>
      </c>
      <c r="D289" s="135" t="s">
        <v>179</v>
      </c>
      <c r="E289" s="135" t="s">
        <v>33</v>
      </c>
      <c r="F289" s="83" t="s">
        <v>263</v>
      </c>
      <c r="G289" s="83" t="s">
        <v>39</v>
      </c>
      <c r="H289" s="239">
        <v>0</v>
      </c>
      <c r="I289" s="292">
        <v>0</v>
      </c>
      <c r="J289" s="262">
        <v>0</v>
      </c>
      <c r="K289" s="152">
        <f>I289-J289</f>
        <v>0</v>
      </c>
    </row>
    <row r="290" spans="1:16" s="84" customFormat="1" ht="36" hidden="1" outlineLevel="5">
      <c r="A290" s="87" t="s">
        <v>40</v>
      </c>
      <c r="B290" s="135" t="s">
        <v>30</v>
      </c>
      <c r="C290" s="135" t="s">
        <v>178</v>
      </c>
      <c r="D290" s="135" t="s">
        <v>179</v>
      </c>
      <c r="E290" s="135" t="s">
        <v>97</v>
      </c>
      <c r="F290" s="83" t="s">
        <v>263</v>
      </c>
      <c r="G290" s="83" t="s">
        <v>39</v>
      </c>
      <c r="H290" s="239">
        <v>0</v>
      </c>
      <c r="I290" s="292">
        <v>0</v>
      </c>
      <c r="J290" s="262">
        <v>0</v>
      </c>
      <c r="K290" s="152">
        <f>I290-J290</f>
        <v>0</v>
      </c>
    </row>
    <row r="291" spans="1:16" s="202" customFormat="1" ht="48" customHeight="1" outlineLevel="3" collapsed="1">
      <c r="A291" s="218" t="s">
        <v>177</v>
      </c>
      <c r="B291" s="219" t="s">
        <v>30</v>
      </c>
      <c r="C291" s="219" t="s">
        <v>178</v>
      </c>
      <c r="D291" s="219" t="s">
        <v>179</v>
      </c>
      <c r="E291" s="219" t="s">
        <v>31</v>
      </c>
      <c r="F291" s="220"/>
      <c r="G291" s="220"/>
      <c r="H291" s="243">
        <f>SUM(H292:H295)</f>
        <v>28771700</v>
      </c>
      <c r="I291" s="295">
        <f>SUM(I292:I295)</f>
        <v>0</v>
      </c>
      <c r="J291" s="304">
        <f>SUM(J292:J295)</f>
        <v>0</v>
      </c>
      <c r="K291" s="222">
        <f>SUM(K292:K295)</f>
        <v>0</v>
      </c>
      <c r="M291" s="342"/>
      <c r="N291" s="343"/>
      <c r="O291" s="343"/>
      <c r="P291" s="343"/>
    </row>
    <row r="292" spans="1:16" s="203" customFormat="1" ht="22.5" outlineLevel="5">
      <c r="A292" s="212" t="s">
        <v>32</v>
      </c>
      <c r="B292" s="213" t="s">
        <v>30</v>
      </c>
      <c r="C292" s="213" t="s">
        <v>178</v>
      </c>
      <c r="D292" s="213" t="s">
        <v>179</v>
      </c>
      <c r="E292" s="213" t="s">
        <v>33</v>
      </c>
      <c r="F292" s="215" t="s">
        <v>263</v>
      </c>
      <c r="G292" s="215" t="s">
        <v>39</v>
      </c>
      <c r="H292" s="305">
        <v>57500</v>
      </c>
      <c r="I292" s="296">
        <v>0</v>
      </c>
      <c r="J292" s="268">
        <v>0</v>
      </c>
      <c r="K292" s="217">
        <f t="shared" ref="K292:K360" si="5">I292-J292</f>
        <v>0</v>
      </c>
    </row>
    <row r="293" spans="1:16" s="203" customFormat="1" ht="36" outlineLevel="5">
      <c r="A293" s="216" t="s">
        <v>40</v>
      </c>
      <c r="B293" s="213" t="s">
        <v>30</v>
      </c>
      <c r="C293" s="213" t="s">
        <v>178</v>
      </c>
      <c r="D293" s="213" t="s">
        <v>179</v>
      </c>
      <c r="E293" s="213" t="s">
        <v>97</v>
      </c>
      <c r="F293" s="215" t="s">
        <v>263</v>
      </c>
      <c r="G293" s="215" t="s">
        <v>39</v>
      </c>
      <c r="H293" s="305">
        <v>28714200</v>
      </c>
      <c r="I293" s="296">
        <v>0</v>
      </c>
      <c r="J293" s="268">
        <v>0</v>
      </c>
      <c r="K293" s="217">
        <f t="shared" si="5"/>
        <v>0</v>
      </c>
    </row>
    <row r="294" spans="1:16" s="12" customFormat="1" ht="36" hidden="1" outlineLevel="5">
      <c r="A294" s="13" t="s">
        <v>40</v>
      </c>
      <c r="B294" s="129" t="s">
        <v>30</v>
      </c>
      <c r="C294" s="129" t="s">
        <v>178</v>
      </c>
      <c r="D294" s="129" t="s">
        <v>179</v>
      </c>
      <c r="E294" s="129" t="s">
        <v>97</v>
      </c>
      <c r="F294" s="75" t="s">
        <v>311</v>
      </c>
      <c r="G294" s="75"/>
      <c r="H294" s="228">
        <v>0</v>
      </c>
      <c r="I294" s="282">
        <v>0</v>
      </c>
      <c r="J294" s="252">
        <v>0</v>
      </c>
      <c r="K294" s="152">
        <f t="shared" si="5"/>
        <v>0</v>
      </c>
      <c r="N294" s="17"/>
    </row>
    <row r="295" spans="1:16" s="12" customFormat="1" hidden="1" outlineLevel="5">
      <c r="A295" s="18" t="s">
        <v>32</v>
      </c>
      <c r="B295" s="129" t="s">
        <v>30</v>
      </c>
      <c r="C295" s="129" t="s">
        <v>178</v>
      </c>
      <c r="D295" s="129" t="s">
        <v>179</v>
      </c>
      <c r="E295" s="129" t="s">
        <v>33</v>
      </c>
      <c r="F295" s="76" t="s">
        <v>180</v>
      </c>
      <c r="G295" s="75"/>
      <c r="H295" s="228">
        <v>0</v>
      </c>
      <c r="I295" s="282">
        <v>0</v>
      </c>
      <c r="J295" s="252">
        <v>0</v>
      </c>
      <c r="K295" s="152">
        <f t="shared" si="5"/>
        <v>0</v>
      </c>
      <c r="O295" s="17"/>
      <c r="P295" s="17"/>
    </row>
    <row r="296" spans="1:16" s="81" customFormat="1" ht="51.75" hidden="1" customHeight="1" outlineLevel="3" collapsed="1">
      <c r="A296" s="164" t="s">
        <v>181</v>
      </c>
      <c r="B296" s="165" t="s">
        <v>30</v>
      </c>
      <c r="C296" s="165" t="s">
        <v>178</v>
      </c>
      <c r="D296" s="165" t="s">
        <v>182</v>
      </c>
      <c r="E296" s="165" t="s">
        <v>31</v>
      </c>
      <c r="F296" s="166"/>
      <c r="G296" s="166"/>
      <c r="H296" s="238">
        <f>SUM(H297:H298)</f>
        <v>0</v>
      </c>
      <c r="I296" s="291">
        <f>SUM(I297:I298)</f>
        <v>0</v>
      </c>
      <c r="J296" s="261">
        <f>SUM(J297:J298)</f>
        <v>0</v>
      </c>
      <c r="K296" s="80">
        <f>SUM(K297:K298)</f>
        <v>0</v>
      </c>
      <c r="N296" s="95"/>
      <c r="O296" s="95"/>
      <c r="P296" s="95"/>
    </row>
    <row r="297" spans="1:16" s="84" customFormat="1" ht="33.75" hidden="1" outlineLevel="5">
      <c r="A297" s="82" t="s">
        <v>32</v>
      </c>
      <c r="B297" s="135" t="s">
        <v>30</v>
      </c>
      <c r="C297" s="135" t="s">
        <v>178</v>
      </c>
      <c r="D297" s="135" t="s">
        <v>182</v>
      </c>
      <c r="E297" s="135" t="s">
        <v>33</v>
      </c>
      <c r="F297" s="83" t="s">
        <v>183</v>
      </c>
      <c r="G297" s="83" t="s">
        <v>39</v>
      </c>
      <c r="H297" s="239">
        <v>0</v>
      </c>
      <c r="I297" s="292">
        <v>0</v>
      </c>
      <c r="J297" s="262">
        <v>0</v>
      </c>
      <c r="K297" s="152">
        <v>0</v>
      </c>
    </row>
    <row r="298" spans="1:16" s="84" customFormat="1" ht="36" hidden="1" outlineLevel="5">
      <c r="A298" s="87" t="s">
        <v>40</v>
      </c>
      <c r="B298" s="135" t="s">
        <v>30</v>
      </c>
      <c r="C298" s="135" t="s">
        <v>178</v>
      </c>
      <c r="D298" s="135" t="s">
        <v>182</v>
      </c>
      <c r="E298" s="135" t="s">
        <v>97</v>
      </c>
      <c r="F298" s="83" t="s">
        <v>183</v>
      </c>
      <c r="G298" s="83" t="s">
        <v>39</v>
      </c>
      <c r="H298" s="239">
        <v>0</v>
      </c>
      <c r="I298" s="292">
        <v>0</v>
      </c>
      <c r="J298" s="271">
        <v>0</v>
      </c>
      <c r="K298" s="152">
        <f>I298-J298</f>
        <v>0</v>
      </c>
    </row>
    <row r="299" spans="1:16" s="202" customFormat="1" ht="69.75" customHeight="1" outlineLevel="3" collapsed="1">
      <c r="A299" s="218" t="s">
        <v>181</v>
      </c>
      <c r="B299" s="219" t="s">
        <v>30</v>
      </c>
      <c r="C299" s="219" t="s">
        <v>178</v>
      </c>
      <c r="D299" s="219" t="s">
        <v>182</v>
      </c>
      <c r="E299" s="219" t="s">
        <v>31</v>
      </c>
      <c r="F299" s="220"/>
      <c r="G299" s="220"/>
      <c r="H299" s="243">
        <f>SUM(H300:H303)</f>
        <v>5373123800</v>
      </c>
      <c r="I299" s="295">
        <f>SUM(I300:I303)</f>
        <v>0</v>
      </c>
      <c r="J299" s="304">
        <f>SUM(J300:J303)</f>
        <v>-87217.72</v>
      </c>
      <c r="K299" s="222">
        <f>SUM(K300:K303)</f>
        <v>87217.72</v>
      </c>
      <c r="N299" s="343"/>
      <c r="O299" s="343"/>
      <c r="P299" s="343"/>
    </row>
    <row r="300" spans="1:16" s="203" customFormat="1" ht="36" hidden="1" outlineLevel="5">
      <c r="A300" s="216" t="s">
        <v>40</v>
      </c>
      <c r="B300" s="213" t="s">
        <v>30</v>
      </c>
      <c r="C300" s="213" t="s">
        <v>178</v>
      </c>
      <c r="D300" s="213" t="s">
        <v>182</v>
      </c>
      <c r="E300" s="213">
        <v>242</v>
      </c>
      <c r="F300" s="215" t="s">
        <v>270</v>
      </c>
      <c r="G300" s="215" t="s">
        <v>39</v>
      </c>
      <c r="H300" s="305">
        <v>0</v>
      </c>
      <c r="I300" s="296">
        <v>0</v>
      </c>
      <c r="J300" s="268">
        <v>0</v>
      </c>
      <c r="K300" s="217">
        <f t="shared" si="5"/>
        <v>0</v>
      </c>
      <c r="M300" s="308"/>
    </row>
    <row r="301" spans="1:16" s="203" customFormat="1" ht="22.5" outlineLevel="5">
      <c r="A301" s="212" t="s">
        <v>32</v>
      </c>
      <c r="B301" s="213" t="s">
        <v>30</v>
      </c>
      <c r="C301" s="213" t="s">
        <v>178</v>
      </c>
      <c r="D301" s="213" t="s">
        <v>182</v>
      </c>
      <c r="E301" s="213" t="s">
        <v>33</v>
      </c>
      <c r="F301" s="215" t="s">
        <v>270</v>
      </c>
      <c r="G301" s="215" t="s">
        <v>39</v>
      </c>
      <c r="H301" s="305">
        <v>73074500</v>
      </c>
      <c r="I301" s="296">
        <v>0</v>
      </c>
      <c r="J301" s="268">
        <v>0</v>
      </c>
      <c r="K301" s="217">
        <f t="shared" si="5"/>
        <v>0</v>
      </c>
    </row>
    <row r="302" spans="1:16" s="203" customFormat="1" ht="36" outlineLevel="5">
      <c r="A302" s="216" t="s">
        <v>40</v>
      </c>
      <c r="B302" s="213" t="s">
        <v>30</v>
      </c>
      <c r="C302" s="213" t="s">
        <v>178</v>
      </c>
      <c r="D302" s="213" t="s">
        <v>182</v>
      </c>
      <c r="E302" s="213" t="s">
        <v>97</v>
      </c>
      <c r="F302" s="215" t="s">
        <v>270</v>
      </c>
      <c r="G302" s="215" t="s">
        <v>39</v>
      </c>
      <c r="H302" s="305">
        <v>5300049300</v>
      </c>
      <c r="I302" s="296">
        <v>0</v>
      </c>
      <c r="J302" s="268">
        <v>-87217.72</v>
      </c>
      <c r="K302" s="217">
        <f t="shared" si="5"/>
        <v>87217.72</v>
      </c>
      <c r="L302" s="309"/>
    </row>
    <row r="303" spans="1:16" s="12" customFormat="1" ht="36" hidden="1" outlineLevel="5">
      <c r="A303" s="13" t="s">
        <v>40</v>
      </c>
      <c r="B303" s="129" t="s">
        <v>30</v>
      </c>
      <c r="C303" s="129" t="s">
        <v>178</v>
      </c>
      <c r="D303" s="129" t="s">
        <v>182</v>
      </c>
      <c r="E303" s="129" t="s">
        <v>97</v>
      </c>
      <c r="F303" s="76"/>
      <c r="G303" s="75"/>
      <c r="H303" s="228">
        <v>0</v>
      </c>
      <c r="I303" s="282">
        <v>0</v>
      </c>
      <c r="J303" s="252">
        <v>0</v>
      </c>
      <c r="K303" s="152">
        <f>I303-J303</f>
        <v>0</v>
      </c>
    </row>
    <row r="304" spans="1:16" s="11" customFormat="1" ht="53.25" customHeight="1" outlineLevel="3" collapsed="1">
      <c r="A304" s="159" t="s">
        <v>184</v>
      </c>
      <c r="B304" s="131" t="s">
        <v>30</v>
      </c>
      <c r="C304" s="131" t="s">
        <v>178</v>
      </c>
      <c r="D304" s="131" t="s">
        <v>185</v>
      </c>
      <c r="E304" s="131" t="s">
        <v>31</v>
      </c>
      <c r="F304" s="160"/>
      <c r="G304" s="160"/>
      <c r="H304" s="231">
        <f>SUM(H305:H306)</f>
        <v>1590143490</v>
      </c>
      <c r="I304" s="285">
        <f>SUM(I305:I306)</f>
        <v>132137600</v>
      </c>
      <c r="J304" s="255">
        <f>SUM(J305:J306)</f>
        <v>131306453.92999999</v>
      </c>
      <c r="K304" s="43">
        <f>SUM(K305:K306)</f>
        <v>831146.07000000123</v>
      </c>
      <c r="N304" s="90"/>
      <c r="O304" s="90"/>
      <c r="P304" s="90"/>
    </row>
    <row r="305" spans="1:16" s="12" customFormat="1" outlineLevel="5">
      <c r="A305" s="18" t="s">
        <v>32</v>
      </c>
      <c r="B305" s="129" t="s">
        <v>30</v>
      </c>
      <c r="C305" s="129" t="s">
        <v>178</v>
      </c>
      <c r="D305" s="129" t="s">
        <v>185</v>
      </c>
      <c r="E305" s="129" t="s">
        <v>33</v>
      </c>
      <c r="F305" s="72"/>
      <c r="G305" s="72"/>
      <c r="H305" s="228">
        <v>9248290</v>
      </c>
      <c r="I305" s="282">
        <v>396300</v>
      </c>
      <c r="J305" s="252">
        <v>154040.95999999999</v>
      </c>
      <c r="K305" s="152">
        <f t="shared" si="5"/>
        <v>242259.04</v>
      </c>
      <c r="N305" s="17"/>
    </row>
    <row r="306" spans="1:16" s="12" customFormat="1" ht="36" outlineLevel="5">
      <c r="A306" s="18" t="s">
        <v>174</v>
      </c>
      <c r="B306" s="129" t="s">
        <v>30</v>
      </c>
      <c r="C306" s="129" t="s">
        <v>178</v>
      </c>
      <c r="D306" s="129" t="s">
        <v>185</v>
      </c>
      <c r="E306" s="129" t="s">
        <v>97</v>
      </c>
      <c r="F306" s="72"/>
      <c r="G306" s="72"/>
      <c r="H306" s="228">
        <v>1580895200</v>
      </c>
      <c r="I306" s="282">
        <v>131741300</v>
      </c>
      <c r="J306" s="252">
        <v>131152412.97</v>
      </c>
      <c r="K306" s="152">
        <f t="shared" si="5"/>
        <v>588887.03000000119</v>
      </c>
      <c r="O306" s="17"/>
      <c r="P306" s="17"/>
    </row>
    <row r="307" spans="1:16" s="11" customFormat="1" ht="48" outlineLevel="3">
      <c r="A307" s="159" t="s">
        <v>186</v>
      </c>
      <c r="B307" s="131" t="s">
        <v>30</v>
      </c>
      <c r="C307" s="131" t="s">
        <v>178</v>
      </c>
      <c r="D307" s="131" t="s">
        <v>187</v>
      </c>
      <c r="E307" s="131" t="s">
        <v>31</v>
      </c>
      <c r="F307" s="160"/>
      <c r="G307" s="160"/>
      <c r="H307" s="231">
        <f>SUM(H308:H309)</f>
        <v>16450000</v>
      </c>
      <c r="I307" s="285">
        <f>SUM(I308:I309)</f>
        <v>1318200</v>
      </c>
      <c r="J307" s="255">
        <f>SUM(J308:J309)</f>
        <v>0</v>
      </c>
      <c r="K307" s="43">
        <f>SUM(K308:K309)</f>
        <v>1318200</v>
      </c>
      <c r="N307" s="12"/>
      <c r="O307" s="12"/>
      <c r="P307" s="12"/>
    </row>
    <row r="308" spans="1:16" s="12" customFormat="1" outlineLevel="5">
      <c r="A308" s="18" t="s">
        <v>32</v>
      </c>
      <c r="B308" s="129" t="s">
        <v>30</v>
      </c>
      <c r="C308" s="129" t="s">
        <v>178</v>
      </c>
      <c r="D308" s="129" t="s">
        <v>187</v>
      </c>
      <c r="E308" s="129" t="s">
        <v>33</v>
      </c>
      <c r="F308" s="72"/>
      <c r="G308" s="72"/>
      <c r="H308" s="228">
        <v>215800</v>
      </c>
      <c r="I308" s="282">
        <v>17200</v>
      </c>
      <c r="J308" s="252">
        <v>0</v>
      </c>
      <c r="K308" s="152">
        <f t="shared" si="5"/>
        <v>17200</v>
      </c>
    </row>
    <row r="309" spans="1:16" s="12" customFormat="1" ht="36" outlineLevel="5">
      <c r="A309" s="13" t="s">
        <v>40</v>
      </c>
      <c r="B309" s="129" t="s">
        <v>30</v>
      </c>
      <c r="C309" s="129" t="s">
        <v>178</v>
      </c>
      <c r="D309" s="129">
        <v>2230171320</v>
      </c>
      <c r="E309" s="129" t="s">
        <v>97</v>
      </c>
      <c r="F309" s="72"/>
      <c r="G309" s="72"/>
      <c r="H309" s="228">
        <v>16234200</v>
      </c>
      <c r="I309" s="282">
        <v>1301000</v>
      </c>
      <c r="J309" s="252">
        <v>0</v>
      </c>
      <c r="K309" s="152">
        <f t="shared" si="5"/>
        <v>1301000</v>
      </c>
    </row>
    <row r="310" spans="1:16" s="84" customFormat="1" ht="30.75" hidden="1" customHeight="1" outlineLevel="5">
      <c r="A310" s="98" t="s">
        <v>239</v>
      </c>
      <c r="B310" s="136" t="s">
        <v>30</v>
      </c>
      <c r="C310" s="136" t="s">
        <v>178</v>
      </c>
      <c r="D310" s="136" t="s">
        <v>240</v>
      </c>
      <c r="E310" s="165" t="s">
        <v>31</v>
      </c>
      <c r="F310" s="157"/>
      <c r="G310" s="157"/>
      <c r="H310" s="245">
        <f>SUM(H311)</f>
        <v>0</v>
      </c>
      <c r="I310" s="297">
        <f>SUM(I311)</f>
        <v>0</v>
      </c>
      <c r="J310" s="273">
        <f>SUM(J311)</f>
        <v>0</v>
      </c>
      <c r="K310" s="94">
        <f>SUM(K311)</f>
        <v>0</v>
      </c>
      <c r="M310" s="81"/>
    </row>
    <row r="311" spans="1:16" s="84" customFormat="1" ht="23.25" hidden="1" customHeight="1" outlineLevel="5">
      <c r="A311" s="87" t="s">
        <v>40</v>
      </c>
      <c r="B311" s="135" t="s">
        <v>30</v>
      </c>
      <c r="C311" s="135" t="s">
        <v>178</v>
      </c>
      <c r="D311" s="135" t="s">
        <v>286</v>
      </c>
      <c r="E311" s="130">
        <v>313</v>
      </c>
      <c r="F311" s="83" t="s">
        <v>287</v>
      </c>
      <c r="G311" s="83" t="s">
        <v>39</v>
      </c>
      <c r="H311" s="239">
        <v>0</v>
      </c>
      <c r="I311" s="292">
        <v>0</v>
      </c>
      <c r="J311" s="271">
        <v>0</v>
      </c>
      <c r="K311" s="152">
        <f>I311-J311</f>
        <v>0</v>
      </c>
      <c r="L311" s="189"/>
      <c r="M311" s="180"/>
      <c r="N311" s="110"/>
    </row>
    <row r="312" spans="1:16" s="12" customFormat="1" ht="30.75" customHeight="1" outlineLevel="5">
      <c r="A312" s="35" t="s">
        <v>239</v>
      </c>
      <c r="B312" s="132" t="s">
        <v>30</v>
      </c>
      <c r="C312" s="132" t="s">
        <v>178</v>
      </c>
      <c r="D312" s="132" t="s">
        <v>240</v>
      </c>
      <c r="E312" s="131" t="s">
        <v>31</v>
      </c>
      <c r="F312" s="169"/>
      <c r="G312" s="169"/>
      <c r="H312" s="236">
        <f>SUM(H313:H318)</f>
        <v>22796890600</v>
      </c>
      <c r="I312" s="289">
        <f>SUM(I313:I318)</f>
        <v>3692824621.8099999</v>
      </c>
      <c r="J312" s="274">
        <f>SUM(J313:J318)</f>
        <v>3675809624.7399998</v>
      </c>
      <c r="K312" s="34">
        <f>SUM(K313:K318)</f>
        <v>17014997.070000082</v>
      </c>
      <c r="L312" s="115"/>
      <c r="M312" s="150"/>
    </row>
    <row r="313" spans="1:16" s="12" customFormat="1" ht="36" hidden="1" outlineLevel="5">
      <c r="A313" s="13" t="s">
        <v>40</v>
      </c>
      <c r="B313" s="129" t="s">
        <v>30</v>
      </c>
      <c r="C313" s="129" t="s">
        <v>178</v>
      </c>
      <c r="D313" s="129" t="s">
        <v>240</v>
      </c>
      <c r="E313" s="133">
        <v>244</v>
      </c>
      <c r="F313" s="75" t="s">
        <v>264</v>
      </c>
      <c r="G313" s="75" t="s">
        <v>39</v>
      </c>
      <c r="H313" s="247">
        <v>0</v>
      </c>
      <c r="I313" s="298">
        <v>0</v>
      </c>
      <c r="J313" s="275">
        <v>0</v>
      </c>
      <c r="K313" s="187">
        <f>I313-J313</f>
        <v>0</v>
      </c>
      <c r="L313" s="188"/>
      <c r="M313" s="117"/>
      <c r="N313" s="71"/>
    </row>
    <row r="314" spans="1:16" s="12" customFormat="1" ht="23.25" hidden="1" customHeight="1" outlineLevel="5">
      <c r="A314" s="13" t="s">
        <v>40</v>
      </c>
      <c r="B314" s="129" t="s">
        <v>30</v>
      </c>
      <c r="C314" s="129" t="s">
        <v>178</v>
      </c>
      <c r="D314" s="129" t="s">
        <v>240</v>
      </c>
      <c r="E314" s="129">
        <v>244</v>
      </c>
      <c r="F314" s="75" t="s">
        <v>264</v>
      </c>
      <c r="G314" s="75" t="s">
        <v>38</v>
      </c>
      <c r="H314" s="228">
        <v>0</v>
      </c>
      <c r="I314" s="282">
        <v>0</v>
      </c>
      <c r="J314" s="276">
        <v>0</v>
      </c>
      <c r="K314" s="187">
        <f>I314-J314</f>
        <v>0</v>
      </c>
      <c r="L314" s="115"/>
      <c r="M314" s="118"/>
      <c r="O314" s="17"/>
      <c r="P314" s="17"/>
    </row>
    <row r="315" spans="1:16" s="203" customFormat="1" ht="23.25" customHeight="1" outlineLevel="5">
      <c r="A315" s="216" t="s">
        <v>40</v>
      </c>
      <c r="B315" s="213" t="s">
        <v>30</v>
      </c>
      <c r="C315" s="213" t="s">
        <v>178</v>
      </c>
      <c r="D315" s="213" t="s">
        <v>240</v>
      </c>
      <c r="E315" s="209">
        <v>313</v>
      </c>
      <c r="F315" s="215" t="s">
        <v>264</v>
      </c>
      <c r="G315" s="215" t="s">
        <v>38</v>
      </c>
      <c r="H315" s="305">
        <v>451889300</v>
      </c>
      <c r="I315" s="296">
        <v>0</v>
      </c>
      <c r="J315" s="333">
        <v>-3125.4</v>
      </c>
      <c r="K315" s="334">
        <f t="shared" si="5"/>
        <v>3125.4</v>
      </c>
      <c r="L315" s="335"/>
      <c r="M315" s="336"/>
      <c r="N315" s="337"/>
    </row>
    <row r="316" spans="1:16" s="203" customFormat="1" ht="36" outlineLevel="5">
      <c r="A316" s="216" t="s">
        <v>40</v>
      </c>
      <c r="B316" s="213" t="s">
        <v>30</v>
      </c>
      <c r="C316" s="213" t="s">
        <v>178</v>
      </c>
      <c r="D316" s="213" t="s">
        <v>240</v>
      </c>
      <c r="E316" s="213" t="s">
        <v>97</v>
      </c>
      <c r="F316" s="215" t="s">
        <v>264</v>
      </c>
      <c r="G316" s="215" t="s">
        <v>39</v>
      </c>
      <c r="H316" s="305">
        <v>8585896100</v>
      </c>
      <c r="I316" s="296">
        <v>0</v>
      </c>
      <c r="J316" s="333">
        <v>-59382.6</v>
      </c>
      <c r="K316" s="217">
        <f t="shared" si="5"/>
        <v>59382.6</v>
      </c>
      <c r="L316" s="338"/>
      <c r="M316" s="339"/>
      <c r="O316" s="308"/>
      <c r="P316" s="308"/>
    </row>
    <row r="317" spans="1:16" s="12" customFormat="1" ht="36" outlineLevel="5">
      <c r="A317" s="13" t="s">
        <v>40</v>
      </c>
      <c r="B317" s="129" t="s">
        <v>30</v>
      </c>
      <c r="C317" s="129" t="s">
        <v>178</v>
      </c>
      <c r="D317" s="129" t="s">
        <v>240</v>
      </c>
      <c r="E317" s="129" t="s">
        <v>97</v>
      </c>
      <c r="F317" s="75" t="s">
        <v>312</v>
      </c>
      <c r="G317" s="75" t="s">
        <v>38</v>
      </c>
      <c r="H317" s="242">
        <v>687955300</v>
      </c>
      <c r="I317" s="294">
        <v>184641231.08000001</v>
      </c>
      <c r="J317" s="276">
        <v>183793617.44999999</v>
      </c>
      <c r="K317" s="152">
        <f t="shared" si="5"/>
        <v>847613.63000002503</v>
      </c>
      <c r="L317" s="113"/>
      <c r="M317" s="17"/>
      <c r="O317" s="17"/>
      <c r="P317" s="17"/>
    </row>
    <row r="318" spans="1:16" s="12" customFormat="1" ht="36" outlineLevel="5">
      <c r="A318" s="13" t="s">
        <v>40</v>
      </c>
      <c r="B318" s="129" t="s">
        <v>30</v>
      </c>
      <c r="C318" s="129" t="s">
        <v>178</v>
      </c>
      <c r="D318" s="129" t="s">
        <v>240</v>
      </c>
      <c r="E318" s="129" t="s">
        <v>97</v>
      </c>
      <c r="F318" s="75" t="s">
        <v>312</v>
      </c>
      <c r="G318" s="75" t="s">
        <v>39</v>
      </c>
      <c r="H318" s="228">
        <v>13071149900</v>
      </c>
      <c r="I318" s="294">
        <v>3508183390.73</v>
      </c>
      <c r="J318" s="276">
        <v>3492078515.29</v>
      </c>
      <c r="K318" s="152">
        <f t="shared" si="5"/>
        <v>16104875.440000057</v>
      </c>
      <c r="L318" s="113">
        <f>J318+J317</f>
        <v>3675872132.7399998</v>
      </c>
      <c r="M318" s="17"/>
      <c r="O318" s="17"/>
      <c r="P318" s="17"/>
    </row>
    <row r="319" spans="1:16" s="46" customFormat="1" ht="60" hidden="1" outlineLevel="5">
      <c r="A319" s="35" t="s">
        <v>285</v>
      </c>
      <c r="B319" s="132" t="s">
        <v>30</v>
      </c>
      <c r="C319" s="132" t="s">
        <v>178</v>
      </c>
      <c r="D319" s="132" t="s">
        <v>286</v>
      </c>
      <c r="E319" s="132" t="s">
        <v>31</v>
      </c>
      <c r="F319" s="169"/>
      <c r="G319" s="169"/>
      <c r="H319" s="236">
        <f>H320</f>
        <v>0</v>
      </c>
      <c r="I319" s="289">
        <f>I320</f>
        <v>0</v>
      </c>
      <c r="J319" s="274">
        <f>J320</f>
        <v>0</v>
      </c>
      <c r="K319" s="34">
        <f>K320</f>
        <v>0</v>
      </c>
      <c r="L319" s="45"/>
      <c r="M319" s="45"/>
      <c r="O319" s="45"/>
      <c r="P319" s="45"/>
    </row>
    <row r="320" spans="1:16" s="46" customFormat="1" ht="36" hidden="1" outlineLevel="5">
      <c r="A320" s="13" t="s">
        <v>40</v>
      </c>
      <c r="B320" s="129" t="s">
        <v>30</v>
      </c>
      <c r="C320" s="129" t="s">
        <v>178</v>
      </c>
      <c r="D320" s="129" t="s">
        <v>286</v>
      </c>
      <c r="E320" s="129" t="s">
        <v>97</v>
      </c>
      <c r="F320" s="70"/>
      <c r="G320" s="70"/>
      <c r="H320" s="228">
        <v>0</v>
      </c>
      <c r="I320" s="282">
        <v>0</v>
      </c>
      <c r="J320" s="252">
        <v>0</v>
      </c>
      <c r="K320" s="152">
        <f t="shared" si="5"/>
        <v>0</v>
      </c>
      <c r="L320" s="45"/>
      <c r="M320" s="45"/>
      <c r="O320" s="45"/>
      <c r="P320" s="45"/>
    </row>
    <row r="321" spans="1:16" s="11" customFormat="1" ht="24" outlineLevel="3" collapsed="1">
      <c r="A321" s="159" t="s">
        <v>188</v>
      </c>
      <c r="B321" s="131" t="s">
        <v>30</v>
      </c>
      <c r="C321" s="131" t="s">
        <v>178</v>
      </c>
      <c r="D321" s="131" t="s">
        <v>189</v>
      </c>
      <c r="E321" s="131" t="s">
        <v>31</v>
      </c>
      <c r="F321" s="160"/>
      <c r="G321" s="160"/>
      <c r="H321" s="231">
        <f>SUM(H322:H323)</f>
        <v>52930600</v>
      </c>
      <c r="I321" s="285">
        <f>SUM(I322:I323)</f>
        <v>4410900</v>
      </c>
      <c r="J321" s="255">
        <f>SUM(J322:J323)</f>
        <v>2252627.2000000002</v>
      </c>
      <c r="K321" s="43">
        <f>SUM(K322:K323)</f>
        <v>2158272.7999999998</v>
      </c>
      <c r="L321" s="150"/>
      <c r="M321" s="12"/>
      <c r="N321" s="12"/>
      <c r="O321" s="12"/>
      <c r="P321" s="12"/>
    </row>
    <row r="322" spans="1:16" s="12" customFormat="1" outlineLevel="5">
      <c r="A322" s="18" t="s">
        <v>32</v>
      </c>
      <c r="B322" s="129" t="s">
        <v>30</v>
      </c>
      <c r="C322" s="129" t="s">
        <v>178</v>
      </c>
      <c r="D322" s="129" t="s">
        <v>189</v>
      </c>
      <c r="E322" s="129" t="s">
        <v>33</v>
      </c>
      <c r="F322" s="72"/>
      <c r="G322" s="72"/>
      <c r="H322" s="228">
        <v>18170600</v>
      </c>
      <c r="I322" s="282">
        <v>1514200</v>
      </c>
      <c r="J322" s="252">
        <v>2627.2</v>
      </c>
      <c r="K322" s="152">
        <f t="shared" si="5"/>
        <v>1511572.8</v>
      </c>
      <c r="N322" s="17"/>
    </row>
    <row r="323" spans="1:16" s="12" customFormat="1" ht="36" outlineLevel="5">
      <c r="A323" s="13" t="s">
        <v>40</v>
      </c>
      <c r="B323" s="129" t="s">
        <v>30</v>
      </c>
      <c r="C323" s="129" t="s">
        <v>178</v>
      </c>
      <c r="D323" s="129" t="s">
        <v>189</v>
      </c>
      <c r="E323" s="129" t="s">
        <v>97</v>
      </c>
      <c r="F323" s="72"/>
      <c r="G323" s="70"/>
      <c r="H323" s="228">
        <v>34760000</v>
      </c>
      <c r="I323" s="282">
        <v>2896700</v>
      </c>
      <c r="J323" s="252">
        <v>2250000</v>
      </c>
      <c r="K323" s="152">
        <f t="shared" si="5"/>
        <v>646700</v>
      </c>
      <c r="M323" s="17"/>
      <c r="O323" s="17"/>
      <c r="P323" s="17"/>
    </row>
    <row r="324" spans="1:16" s="84" customFormat="1" ht="47.25" hidden="1" customHeight="1" outlineLevel="5">
      <c r="A324" s="98" t="s">
        <v>285</v>
      </c>
      <c r="B324" s="136" t="s">
        <v>30</v>
      </c>
      <c r="C324" s="136" t="s">
        <v>178</v>
      </c>
      <c r="D324" s="136" t="s">
        <v>286</v>
      </c>
      <c r="E324" s="136">
        <v>313</v>
      </c>
      <c r="F324" s="99" t="s">
        <v>287</v>
      </c>
      <c r="G324" s="99" t="s">
        <v>39</v>
      </c>
      <c r="H324" s="245">
        <f>SUM(H325:H326)</f>
        <v>0</v>
      </c>
      <c r="I324" s="297">
        <f>SUM(I325:I326)</f>
        <v>0</v>
      </c>
      <c r="J324" s="270">
        <f>SUM(J325:J326)</f>
        <v>0</v>
      </c>
      <c r="K324" s="122">
        <f>SUM(K325:K326)</f>
        <v>0</v>
      </c>
      <c r="L324" s="86"/>
      <c r="M324" s="81"/>
      <c r="O324" s="81"/>
      <c r="P324" s="81"/>
    </row>
    <row r="325" spans="1:16" s="84" customFormat="1" ht="36" hidden="1" outlineLevel="5">
      <c r="A325" s="87" t="s">
        <v>40</v>
      </c>
      <c r="B325" s="135" t="s">
        <v>30</v>
      </c>
      <c r="C325" s="135" t="s">
        <v>178</v>
      </c>
      <c r="D325" s="135" t="s">
        <v>286</v>
      </c>
      <c r="E325" s="130">
        <v>313</v>
      </c>
      <c r="F325" s="83" t="s">
        <v>287</v>
      </c>
      <c r="G325" s="83" t="s">
        <v>38</v>
      </c>
      <c r="H325" s="248">
        <v>0</v>
      </c>
      <c r="I325" s="299">
        <v>0</v>
      </c>
      <c r="J325" s="262">
        <v>0</v>
      </c>
      <c r="K325" s="152">
        <v>0</v>
      </c>
      <c r="L325" s="86"/>
      <c r="M325" s="86"/>
      <c r="O325" s="86"/>
      <c r="P325" s="86"/>
    </row>
    <row r="326" spans="1:16" s="84" customFormat="1" ht="36" hidden="1" outlineLevel="5">
      <c r="A326" s="87" t="s">
        <v>40</v>
      </c>
      <c r="B326" s="135" t="s">
        <v>30</v>
      </c>
      <c r="C326" s="135" t="s">
        <v>178</v>
      </c>
      <c r="D326" s="135" t="s">
        <v>286</v>
      </c>
      <c r="E326" s="135" t="s">
        <v>97</v>
      </c>
      <c r="F326" s="83" t="s">
        <v>287</v>
      </c>
      <c r="G326" s="83" t="s">
        <v>39</v>
      </c>
      <c r="H326" s="248">
        <v>0</v>
      </c>
      <c r="I326" s="299">
        <v>0</v>
      </c>
      <c r="J326" s="262">
        <v>0</v>
      </c>
      <c r="K326" s="152">
        <f t="shared" si="5"/>
        <v>0</v>
      </c>
      <c r="L326" s="86"/>
      <c r="M326" s="86"/>
      <c r="O326" s="86"/>
      <c r="P326" s="86"/>
    </row>
    <row r="327" spans="1:16" s="11" customFormat="1" ht="24" outlineLevel="3" collapsed="1">
      <c r="A327" s="159" t="s">
        <v>190</v>
      </c>
      <c r="B327" s="131" t="s">
        <v>30</v>
      </c>
      <c r="C327" s="131" t="s">
        <v>178</v>
      </c>
      <c r="D327" s="131" t="s">
        <v>191</v>
      </c>
      <c r="E327" s="131" t="s">
        <v>31</v>
      </c>
      <c r="F327" s="160"/>
      <c r="G327" s="160"/>
      <c r="H327" s="231">
        <f>SUM(H328)</f>
        <v>25000</v>
      </c>
      <c r="I327" s="285">
        <f>SUM(I328)</f>
        <v>2100</v>
      </c>
      <c r="J327" s="255">
        <f>SUM(J328)</f>
        <v>0</v>
      </c>
      <c r="K327" s="43">
        <f>SUM(K328)</f>
        <v>2100</v>
      </c>
      <c r="M327" s="12"/>
      <c r="O327" s="12"/>
      <c r="P327" s="12"/>
    </row>
    <row r="328" spans="1:16" s="12" customFormat="1" ht="36" outlineLevel="5">
      <c r="A328" s="13" t="s">
        <v>40</v>
      </c>
      <c r="B328" s="129" t="s">
        <v>30</v>
      </c>
      <c r="C328" s="129" t="s">
        <v>178</v>
      </c>
      <c r="D328" s="129" t="s">
        <v>191</v>
      </c>
      <c r="E328" s="129" t="s">
        <v>97</v>
      </c>
      <c r="F328" s="72"/>
      <c r="G328" s="72"/>
      <c r="H328" s="228">
        <v>25000</v>
      </c>
      <c r="I328" s="282">
        <v>2100</v>
      </c>
      <c r="J328" s="252">
        <v>0</v>
      </c>
      <c r="K328" s="152">
        <f t="shared" si="5"/>
        <v>2100</v>
      </c>
      <c r="O328" s="17"/>
      <c r="P328" s="17"/>
    </row>
    <row r="329" spans="1:16" s="81" customFormat="1" ht="75" hidden="1" customHeight="1" outlineLevel="3">
      <c r="A329" s="164" t="s">
        <v>192</v>
      </c>
      <c r="B329" s="165" t="s">
        <v>30</v>
      </c>
      <c r="C329" s="165" t="s">
        <v>178</v>
      </c>
      <c r="D329" s="165" t="s">
        <v>193</v>
      </c>
      <c r="E329" s="165" t="s">
        <v>31</v>
      </c>
      <c r="F329" s="166"/>
      <c r="G329" s="166"/>
      <c r="H329" s="238">
        <f>SUM(H330)</f>
        <v>0</v>
      </c>
      <c r="I329" s="291">
        <f>SUM(I330)</f>
        <v>0</v>
      </c>
      <c r="J329" s="261">
        <f>SUM(J330)</f>
        <v>0</v>
      </c>
      <c r="K329" s="120">
        <f t="shared" si="5"/>
        <v>0</v>
      </c>
      <c r="M329" s="86"/>
      <c r="N329" s="84"/>
      <c r="O329" s="84"/>
      <c r="P329" s="84"/>
    </row>
    <row r="330" spans="1:16" s="84" customFormat="1" ht="33.75" hidden="1" customHeight="1" outlineLevel="5">
      <c r="A330" s="82" t="s">
        <v>32</v>
      </c>
      <c r="B330" s="135" t="s">
        <v>30</v>
      </c>
      <c r="C330" s="135" t="s">
        <v>178</v>
      </c>
      <c r="D330" s="137">
        <v>2230859400</v>
      </c>
      <c r="E330" s="135" t="s">
        <v>33</v>
      </c>
      <c r="F330" s="83" t="s">
        <v>194</v>
      </c>
      <c r="G330" s="83" t="s">
        <v>39</v>
      </c>
      <c r="H330" s="246">
        <v>0</v>
      </c>
      <c r="I330" s="292">
        <v>0</v>
      </c>
      <c r="J330" s="262">
        <v>0</v>
      </c>
      <c r="K330" s="152">
        <f t="shared" si="5"/>
        <v>0</v>
      </c>
      <c r="M330" s="86"/>
      <c r="N330" s="86"/>
    </row>
    <row r="331" spans="1:16" s="11" customFormat="1" ht="75" customHeight="1" outlineLevel="3" collapsed="1">
      <c r="A331" s="159" t="s">
        <v>192</v>
      </c>
      <c r="B331" s="131" t="s">
        <v>30</v>
      </c>
      <c r="C331" s="131" t="s">
        <v>178</v>
      </c>
      <c r="D331" s="131" t="s">
        <v>193</v>
      </c>
      <c r="E331" s="131" t="s">
        <v>31</v>
      </c>
      <c r="F331" s="160"/>
      <c r="G331" s="160"/>
      <c r="H331" s="231">
        <f>SUM(H332:H333)</f>
        <v>169800</v>
      </c>
      <c r="I331" s="285">
        <f>SUM(I332:I333)</f>
        <v>0</v>
      </c>
      <c r="J331" s="255">
        <f>SUM(J332:J333)</f>
        <v>0</v>
      </c>
      <c r="K331" s="43">
        <f>SUM(K332:K333)</f>
        <v>0</v>
      </c>
      <c r="M331" s="17"/>
      <c r="N331" s="12"/>
      <c r="O331" s="12"/>
      <c r="P331" s="12"/>
    </row>
    <row r="332" spans="1:16" s="203" customFormat="1" ht="22.5" outlineLevel="5">
      <c r="A332" s="212" t="s">
        <v>32</v>
      </c>
      <c r="B332" s="213" t="s">
        <v>30</v>
      </c>
      <c r="C332" s="213" t="s">
        <v>178</v>
      </c>
      <c r="D332" s="340">
        <v>2230859400</v>
      </c>
      <c r="E332" s="213" t="s">
        <v>33</v>
      </c>
      <c r="F332" s="215" t="s">
        <v>291</v>
      </c>
      <c r="G332" s="215" t="s">
        <v>39</v>
      </c>
      <c r="H332" s="305">
        <v>84900</v>
      </c>
      <c r="I332" s="296">
        <v>0</v>
      </c>
      <c r="J332" s="268">
        <v>0</v>
      </c>
      <c r="K332" s="217">
        <f t="shared" si="5"/>
        <v>0</v>
      </c>
      <c r="M332" s="308"/>
      <c r="N332" s="308"/>
    </row>
    <row r="333" spans="1:16" s="12" customFormat="1" ht="24" outlineLevel="5">
      <c r="A333" s="18" t="s">
        <v>195</v>
      </c>
      <c r="B333" s="129" t="s">
        <v>30</v>
      </c>
      <c r="C333" s="129" t="s">
        <v>178</v>
      </c>
      <c r="D333" s="129" t="s">
        <v>193</v>
      </c>
      <c r="E333" s="129" t="s">
        <v>33</v>
      </c>
      <c r="F333" s="75" t="s">
        <v>323</v>
      </c>
      <c r="G333" s="75" t="s">
        <v>39</v>
      </c>
      <c r="H333" s="228">
        <v>84900</v>
      </c>
      <c r="I333" s="282">
        <v>0</v>
      </c>
      <c r="J333" s="252">
        <v>0</v>
      </c>
      <c r="K333" s="152">
        <f t="shared" si="5"/>
        <v>0</v>
      </c>
      <c r="O333" s="17"/>
      <c r="P333" s="17"/>
    </row>
    <row r="334" spans="1:16" s="11" customFormat="1" ht="60.75" customHeight="1" outlineLevel="3">
      <c r="A334" s="159" t="s">
        <v>196</v>
      </c>
      <c r="B334" s="131" t="s">
        <v>30</v>
      </c>
      <c r="C334" s="131" t="s">
        <v>178</v>
      </c>
      <c r="D334" s="131" t="s">
        <v>197</v>
      </c>
      <c r="E334" s="131" t="s">
        <v>31</v>
      </c>
      <c r="F334" s="160"/>
      <c r="G334" s="160"/>
      <c r="H334" s="231">
        <f>SUM(H335:H336)</f>
        <v>4300</v>
      </c>
      <c r="I334" s="285">
        <f>SUM(I335:I336)</f>
        <v>400</v>
      </c>
      <c r="J334" s="255">
        <f>SUM(J335:J336)</f>
        <v>0</v>
      </c>
      <c r="K334" s="43">
        <f>SUM(K335:K336)</f>
        <v>400</v>
      </c>
      <c r="M334" s="17"/>
      <c r="N334" s="12"/>
      <c r="O334" s="12"/>
      <c r="P334" s="12"/>
    </row>
    <row r="335" spans="1:16" s="12" customFormat="1" ht="36" outlineLevel="5">
      <c r="A335" s="13" t="s">
        <v>40</v>
      </c>
      <c r="B335" s="129" t="s">
        <v>30</v>
      </c>
      <c r="C335" s="129" t="s">
        <v>178</v>
      </c>
      <c r="D335" s="129" t="s">
        <v>197</v>
      </c>
      <c r="E335" s="129">
        <v>244</v>
      </c>
      <c r="F335" s="72"/>
      <c r="G335" s="72"/>
      <c r="H335" s="228">
        <v>4300</v>
      </c>
      <c r="I335" s="282">
        <v>400</v>
      </c>
      <c r="J335" s="252">
        <v>0</v>
      </c>
      <c r="K335" s="152">
        <f>I335-J335</f>
        <v>400</v>
      </c>
      <c r="N335" s="17"/>
    </row>
    <row r="336" spans="1:16" s="12" customFormat="1" ht="24" hidden="1" outlineLevel="5">
      <c r="A336" s="18" t="s">
        <v>195</v>
      </c>
      <c r="B336" s="129" t="s">
        <v>30</v>
      </c>
      <c r="C336" s="129" t="s">
        <v>178</v>
      </c>
      <c r="D336" s="129" t="s">
        <v>197</v>
      </c>
      <c r="E336" s="129">
        <v>323</v>
      </c>
      <c r="F336" s="72"/>
      <c r="G336" s="72"/>
      <c r="H336" s="228">
        <v>0</v>
      </c>
      <c r="I336" s="282">
        <v>0</v>
      </c>
      <c r="J336" s="252">
        <v>0</v>
      </c>
      <c r="K336" s="152">
        <f t="shared" si="5"/>
        <v>0</v>
      </c>
      <c r="M336" s="17"/>
      <c r="N336" s="17"/>
      <c r="O336" s="17"/>
      <c r="P336" s="17"/>
    </row>
    <row r="337" spans="1:16" s="81" customFormat="1" ht="36" hidden="1" customHeight="1" outlineLevel="3" collapsed="1">
      <c r="A337" s="164" t="s">
        <v>198</v>
      </c>
      <c r="B337" s="165" t="s">
        <v>30</v>
      </c>
      <c r="C337" s="165" t="s">
        <v>178</v>
      </c>
      <c r="D337" s="165" t="s">
        <v>199</v>
      </c>
      <c r="E337" s="165" t="s">
        <v>31</v>
      </c>
      <c r="F337" s="166"/>
      <c r="G337" s="166"/>
      <c r="H337" s="238">
        <f>SUM(H338:H339)</f>
        <v>0</v>
      </c>
      <c r="I337" s="291">
        <f>SUM(I338:I339)</f>
        <v>0</v>
      </c>
      <c r="J337" s="261">
        <f>SUM(J338:J339)</f>
        <v>0</v>
      </c>
      <c r="K337" s="120">
        <f t="shared" si="5"/>
        <v>0</v>
      </c>
      <c r="M337" s="86"/>
      <c r="N337" s="84"/>
      <c r="O337" s="86"/>
      <c r="P337" s="86"/>
    </row>
    <row r="338" spans="1:16" s="84" customFormat="1" ht="33.75" hidden="1" customHeight="1" outlineLevel="5">
      <c r="A338" s="82" t="s">
        <v>32</v>
      </c>
      <c r="B338" s="135" t="s">
        <v>30</v>
      </c>
      <c r="C338" s="135" t="s">
        <v>178</v>
      </c>
      <c r="D338" s="135" t="s">
        <v>199</v>
      </c>
      <c r="E338" s="135" t="s">
        <v>33</v>
      </c>
      <c r="F338" s="89" t="s">
        <v>265</v>
      </c>
      <c r="G338" s="89" t="s">
        <v>39</v>
      </c>
      <c r="H338" s="239">
        <v>0</v>
      </c>
      <c r="I338" s="292">
        <v>0</v>
      </c>
      <c r="J338" s="262">
        <v>0</v>
      </c>
      <c r="K338" s="152">
        <f t="shared" si="5"/>
        <v>0</v>
      </c>
    </row>
    <row r="339" spans="1:16" s="84" customFormat="1" ht="36" hidden="1" customHeight="1" outlineLevel="5">
      <c r="A339" s="87" t="s">
        <v>40</v>
      </c>
      <c r="B339" s="135" t="s">
        <v>30</v>
      </c>
      <c r="C339" s="135" t="s">
        <v>178</v>
      </c>
      <c r="D339" s="135" t="s">
        <v>199</v>
      </c>
      <c r="E339" s="135" t="s">
        <v>97</v>
      </c>
      <c r="F339" s="89" t="s">
        <v>265</v>
      </c>
      <c r="G339" s="89" t="s">
        <v>39</v>
      </c>
      <c r="H339" s="239">
        <v>0</v>
      </c>
      <c r="I339" s="292">
        <v>0</v>
      </c>
      <c r="J339" s="262">
        <v>0</v>
      </c>
      <c r="K339" s="152">
        <f t="shared" si="5"/>
        <v>0</v>
      </c>
      <c r="L339" s="88"/>
    </row>
    <row r="340" spans="1:16" s="11" customFormat="1" ht="36" outlineLevel="3" collapsed="1">
      <c r="A340" s="159" t="s">
        <v>198</v>
      </c>
      <c r="B340" s="131" t="s">
        <v>30</v>
      </c>
      <c r="C340" s="131" t="s">
        <v>178</v>
      </c>
      <c r="D340" s="131" t="s">
        <v>199</v>
      </c>
      <c r="E340" s="131" t="s">
        <v>31</v>
      </c>
      <c r="F340" s="160"/>
      <c r="G340" s="160"/>
      <c r="H340" s="231">
        <f>SUM(H341:H348)</f>
        <v>8506040900</v>
      </c>
      <c r="I340" s="285">
        <f>SUM(I341:I348)</f>
        <v>609447000</v>
      </c>
      <c r="J340" s="255">
        <f>SUM(J341:J348)</f>
        <v>424829504.08999997</v>
      </c>
      <c r="K340" s="43">
        <f>SUM(K341:K348)</f>
        <v>184617495.91000003</v>
      </c>
      <c r="M340" s="17"/>
      <c r="N340" s="12"/>
      <c r="O340" s="17"/>
      <c r="P340" s="17"/>
    </row>
    <row r="341" spans="1:16" s="17" customFormat="1" ht="36" hidden="1" outlineLevel="3">
      <c r="A341" s="13" t="s">
        <v>40</v>
      </c>
      <c r="B341" s="129" t="s">
        <v>30</v>
      </c>
      <c r="C341" s="129" t="s">
        <v>178</v>
      </c>
      <c r="D341" s="129" t="s">
        <v>199</v>
      </c>
      <c r="E341" s="129" t="s">
        <v>97</v>
      </c>
      <c r="F341" s="170"/>
      <c r="G341" s="38"/>
      <c r="H341" s="249">
        <v>0</v>
      </c>
      <c r="I341" s="300">
        <v>0</v>
      </c>
      <c r="J341" s="277">
        <v>0</v>
      </c>
      <c r="K341" s="152">
        <f t="shared" si="5"/>
        <v>0</v>
      </c>
      <c r="N341" s="12"/>
      <c r="O341" s="12"/>
      <c r="P341" s="12"/>
    </row>
    <row r="342" spans="1:16" s="17" customFormat="1" ht="22.5" hidden="1" outlineLevel="3">
      <c r="A342" s="18" t="s">
        <v>32</v>
      </c>
      <c r="B342" s="129" t="s">
        <v>30</v>
      </c>
      <c r="C342" s="129" t="s">
        <v>178</v>
      </c>
      <c r="D342" s="129" t="s">
        <v>300</v>
      </c>
      <c r="E342" s="129">
        <v>313</v>
      </c>
      <c r="F342" s="76" t="s">
        <v>301</v>
      </c>
      <c r="G342" s="76" t="s">
        <v>39</v>
      </c>
      <c r="H342" s="249">
        <v>0</v>
      </c>
      <c r="I342" s="300">
        <v>0</v>
      </c>
      <c r="J342" s="277">
        <v>0</v>
      </c>
      <c r="K342" s="152">
        <v>0</v>
      </c>
      <c r="N342" s="12"/>
      <c r="O342" s="12"/>
      <c r="P342" s="12"/>
    </row>
    <row r="343" spans="1:16" s="17" customFormat="1" ht="22.5" hidden="1" outlineLevel="3">
      <c r="A343" s="18" t="s">
        <v>32</v>
      </c>
      <c r="B343" s="129" t="s">
        <v>30</v>
      </c>
      <c r="C343" s="129" t="s">
        <v>178</v>
      </c>
      <c r="D343" s="129" t="s">
        <v>199</v>
      </c>
      <c r="E343" s="129">
        <v>242</v>
      </c>
      <c r="F343" s="76" t="s">
        <v>265</v>
      </c>
      <c r="G343" s="76" t="s">
        <v>39</v>
      </c>
      <c r="H343" s="228">
        <v>0</v>
      </c>
      <c r="I343" s="282">
        <v>0</v>
      </c>
      <c r="J343" s="252">
        <v>0</v>
      </c>
      <c r="K343" s="152">
        <f t="shared" si="5"/>
        <v>0</v>
      </c>
      <c r="N343" s="12"/>
      <c r="O343" s="12"/>
      <c r="P343" s="12"/>
    </row>
    <row r="344" spans="1:16" s="203" customFormat="1" ht="22.5" outlineLevel="5">
      <c r="A344" s="212" t="s">
        <v>32</v>
      </c>
      <c r="B344" s="213" t="s">
        <v>30</v>
      </c>
      <c r="C344" s="213" t="s">
        <v>178</v>
      </c>
      <c r="D344" s="213" t="s">
        <v>199</v>
      </c>
      <c r="E344" s="213" t="s">
        <v>33</v>
      </c>
      <c r="F344" s="214" t="s">
        <v>265</v>
      </c>
      <c r="G344" s="214" t="s">
        <v>39</v>
      </c>
      <c r="H344" s="305">
        <v>45781600</v>
      </c>
      <c r="I344" s="296">
        <v>0</v>
      </c>
      <c r="J344" s="268">
        <v>0</v>
      </c>
      <c r="K344" s="217">
        <f t="shared" si="5"/>
        <v>0</v>
      </c>
    </row>
    <row r="345" spans="1:16" s="12" customFormat="1" ht="36" outlineLevel="5">
      <c r="A345" s="13" t="s">
        <v>40</v>
      </c>
      <c r="B345" s="129" t="s">
        <v>30</v>
      </c>
      <c r="C345" s="129" t="s">
        <v>178</v>
      </c>
      <c r="D345" s="129" t="s">
        <v>199</v>
      </c>
      <c r="E345" s="129">
        <v>244</v>
      </c>
      <c r="F345" s="76" t="s">
        <v>313</v>
      </c>
      <c r="G345" s="76" t="s">
        <v>39</v>
      </c>
      <c r="H345" s="228">
        <v>41156900</v>
      </c>
      <c r="I345" s="282">
        <v>0</v>
      </c>
      <c r="J345" s="252">
        <v>0</v>
      </c>
      <c r="K345" s="152">
        <f t="shared" si="5"/>
        <v>0</v>
      </c>
      <c r="L345" s="17"/>
    </row>
    <row r="346" spans="1:16" s="203" customFormat="1" ht="36.75" customHeight="1" outlineLevel="5">
      <c r="A346" s="216" t="s">
        <v>40</v>
      </c>
      <c r="B346" s="213" t="s">
        <v>30</v>
      </c>
      <c r="C346" s="213" t="s">
        <v>178</v>
      </c>
      <c r="D346" s="213" t="s">
        <v>199</v>
      </c>
      <c r="E346" s="213" t="s">
        <v>97</v>
      </c>
      <c r="F346" s="214" t="s">
        <v>265</v>
      </c>
      <c r="G346" s="214" t="s">
        <v>39</v>
      </c>
      <c r="H346" s="305">
        <v>3834015200</v>
      </c>
      <c r="I346" s="296">
        <v>0</v>
      </c>
      <c r="J346" s="268">
        <v>-74605</v>
      </c>
      <c r="K346" s="217">
        <f t="shared" si="5"/>
        <v>74605</v>
      </c>
      <c r="L346" s="309"/>
    </row>
    <row r="347" spans="1:16" s="12" customFormat="1" ht="36" outlineLevel="5">
      <c r="A347" s="13" t="s">
        <v>40</v>
      </c>
      <c r="B347" s="129" t="s">
        <v>30</v>
      </c>
      <c r="C347" s="129" t="s">
        <v>178</v>
      </c>
      <c r="D347" s="129" t="s">
        <v>1</v>
      </c>
      <c r="E347" s="129">
        <v>313</v>
      </c>
      <c r="F347" s="76" t="s">
        <v>313</v>
      </c>
      <c r="G347" s="76" t="s">
        <v>39</v>
      </c>
      <c r="H347" s="228">
        <v>4585087200</v>
      </c>
      <c r="I347" s="282">
        <v>609447000</v>
      </c>
      <c r="J347" s="252">
        <v>424904109.08999997</v>
      </c>
      <c r="K347" s="152">
        <f t="shared" si="5"/>
        <v>184542890.91000003</v>
      </c>
      <c r="N347" s="17"/>
    </row>
    <row r="348" spans="1:16" s="12" customFormat="1" ht="36" hidden="1" outlineLevel="5">
      <c r="A348" s="13" t="s">
        <v>40</v>
      </c>
      <c r="B348" s="129" t="s">
        <v>30</v>
      </c>
      <c r="C348" s="129" t="s">
        <v>178</v>
      </c>
      <c r="D348" s="129" t="s">
        <v>199</v>
      </c>
      <c r="E348" s="129">
        <v>313</v>
      </c>
      <c r="F348" s="76" t="s">
        <v>302</v>
      </c>
      <c r="G348" s="76" t="s">
        <v>39</v>
      </c>
      <c r="H348" s="228">
        <v>0</v>
      </c>
      <c r="I348" s="282">
        <v>0</v>
      </c>
      <c r="J348" s="252">
        <v>0</v>
      </c>
      <c r="K348" s="152">
        <f>I348-J348</f>
        <v>0</v>
      </c>
      <c r="L348" s="113"/>
      <c r="M348" s="17"/>
      <c r="O348" s="17"/>
      <c r="P348" s="17"/>
    </row>
    <row r="349" spans="1:16" s="11" customFormat="1" ht="25.5" customHeight="1" outlineLevel="3" collapsed="1">
      <c r="A349" s="159" t="s">
        <v>75</v>
      </c>
      <c r="B349" s="131" t="s">
        <v>30</v>
      </c>
      <c r="C349" s="131" t="s">
        <v>200</v>
      </c>
      <c r="D349" s="131" t="s">
        <v>201</v>
      </c>
      <c r="E349" s="131" t="s">
        <v>31</v>
      </c>
      <c r="F349" s="160"/>
      <c r="G349" s="160"/>
      <c r="H349" s="231">
        <f>SUM(H350:H360)</f>
        <v>560424630.61000001</v>
      </c>
      <c r="I349" s="285">
        <f>SUM(I350:I360)</f>
        <v>46384700</v>
      </c>
      <c r="J349" s="255">
        <f>SUM(J350:J360)</f>
        <v>26826480.060000002</v>
      </c>
      <c r="K349" s="43">
        <f>SUM(K350:K360)</f>
        <v>19558219.939999998</v>
      </c>
      <c r="M349" s="12"/>
      <c r="N349" s="12"/>
      <c r="O349" s="12"/>
      <c r="P349" s="12"/>
    </row>
    <row r="350" spans="1:16" s="12" customFormat="1" outlineLevel="5">
      <c r="A350" s="18" t="s">
        <v>77</v>
      </c>
      <c r="B350" s="129" t="s">
        <v>30</v>
      </c>
      <c r="C350" s="129" t="s">
        <v>200</v>
      </c>
      <c r="D350" s="129" t="s">
        <v>201</v>
      </c>
      <c r="E350" s="129" t="s">
        <v>78</v>
      </c>
      <c r="F350" s="72"/>
      <c r="G350" s="72"/>
      <c r="H350" s="228">
        <v>406348541</v>
      </c>
      <c r="I350" s="282">
        <v>33862400</v>
      </c>
      <c r="J350" s="252">
        <v>21817495.530000001</v>
      </c>
      <c r="K350" s="152">
        <f t="shared" si="5"/>
        <v>12044904.469999999</v>
      </c>
    </row>
    <row r="351" spans="1:16" s="12" customFormat="1" ht="24" outlineLevel="5">
      <c r="A351" s="18" t="s">
        <v>106</v>
      </c>
      <c r="B351" s="129" t="s">
        <v>30</v>
      </c>
      <c r="C351" s="129" t="s">
        <v>200</v>
      </c>
      <c r="D351" s="129" t="s">
        <v>201</v>
      </c>
      <c r="E351" s="129" t="s">
        <v>202</v>
      </c>
      <c r="F351" s="72"/>
      <c r="G351" s="72"/>
      <c r="H351" s="228">
        <v>307210</v>
      </c>
      <c r="I351" s="282">
        <v>0</v>
      </c>
      <c r="J351" s="252">
        <v>0</v>
      </c>
      <c r="K351" s="152">
        <f t="shared" si="5"/>
        <v>0</v>
      </c>
    </row>
    <row r="352" spans="1:16" s="12" customFormat="1" ht="48" outlineLevel="5">
      <c r="A352" s="18" t="s">
        <v>79</v>
      </c>
      <c r="B352" s="129" t="s">
        <v>30</v>
      </c>
      <c r="C352" s="129" t="s">
        <v>200</v>
      </c>
      <c r="D352" s="129" t="s">
        <v>201</v>
      </c>
      <c r="E352" s="129" t="s">
        <v>80</v>
      </c>
      <c r="F352" s="72"/>
      <c r="G352" s="72"/>
      <c r="H352" s="228">
        <v>122717259</v>
      </c>
      <c r="I352" s="282">
        <v>10226400</v>
      </c>
      <c r="J352" s="252">
        <v>4974067.3600000003</v>
      </c>
      <c r="K352" s="152">
        <f t="shared" si="5"/>
        <v>5252332.6399999997</v>
      </c>
    </row>
    <row r="353" spans="1:16" s="12" customFormat="1" ht="27" customHeight="1" outlineLevel="5">
      <c r="A353" s="18" t="s">
        <v>81</v>
      </c>
      <c r="B353" s="129" t="s">
        <v>30</v>
      </c>
      <c r="C353" s="129" t="s">
        <v>200</v>
      </c>
      <c r="D353" s="129" t="s">
        <v>201</v>
      </c>
      <c r="E353" s="129" t="s">
        <v>82</v>
      </c>
      <c r="F353" s="72"/>
      <c r="G353" s="72"/>
      <c r="H353" s="228">
        <v>6481900</v>
      </c>
      <c r="I353" s="282">
        <v>540200</v>
      </c>
      <c r="J353" s="252">
        <v>6979</v>
      </c>
      <c r="K353" s="152">
        <f t="shared" si="5"/>
        <v>533221</v>
      </c>
    </row>
    <row r="354" spans="1:16" s="12" customFormat="1" ht="27" hidden="1" customHeight="1" outlineLevel="5">
      <c r="A354" s="18" t="s">
        <v>237</v>
      </c>
      <c r="B354" s="129" t="s">
        <v>30</v>
      </c>
      <c r="C354" s="129" t="s">
        <v>200</v>
      </c>
      <c r="D354" s="129" t="s">
        <v>201</v>
      </c>
      <c r="E354" s="129">
        <v>243</v>
      </c>
      <c r="F354" s="72"/>
      <c r="G354" s="72"/>
      <c r="H354" s="228">
        <v>0</v>
      </c>
      <c r="I354" s="282">
        <v>0</v>
      </c>
      <c r="J354" s="252">
        <v>0</v>
      </c>
      <c r="K354" s="152">
        <f t="shared" si="5"/>
        <v>0</v>
      </c>
      <c r="M354" s="17"/>
    </row>
    <row r="355" spans="1:16" s="12" customFormat="1" outlineLevel="5">
      <c r="A355" s="18" t="s">
        <v>32</v>
      </c>
      <c r="B355" s="129" t="s">
        <v>30</v>
      </c>
      <c r="C355" s="129" t="s">
        <v>200</v>
      </c>
      <c r="D355" s="129" t="s">
        <v>201</v>
      </c>
      <c r="E355" s="129" t="s">
        <v>33</v>
      </c>
      <c r="F355" s="72"/>
      <c r="G355" s="72"/>
      <c r="H355" s="228">
        <v>16976100</v>
      </c>
      <c r="I355" s="282">
        <v>1145300</v>
      </c>
      <c r="J355" s="252">
        <v>2096.96</v>
      </c>
      <c r="K355" s="152">
        <f t="shared" si="5"/>
        <v>1143203.04</v>
      </c>
    </row>
    <row r="356" spans="1:16" s="12" customFormat="1" outlineLevel="5">
      <c r="A356" s="18" t="s">
        <v>245</v>
      </c>
      <c r="B356" s="129" t="s">
        <v>30</v>
      </c>
      <c r="C356" s="129" t="s">
        <v>200</v>
      </c>
      <c r="D356" s="129" t="s">
        <v>201</v>
      </c>
      <c r="E356" s="129">
        <v>247</v>
      </c>
      <c r="F356" s="72"/>
      <c r="G356" s="72"/>
      <c r="H356" s="228">
        <v>6666600</v>
      </c>
      <c r="I356" s="282">
        <v>555500</v>
      </c>
      <c r="J356" s="252">
        <v>25836.21</v>
      </c>
      <c r="K356" s="152">
        <f t="shared" si="5"/>
        <v>529663.79</v>
      </c>
    </row>
    <row r="357" spans="1:16" s="12" customFormat="1" ht="36" outlineLevel="5">
      <c r="A357" s="18" t="s">
        <v>203</v>
      </c>
      <c r="B357" s="129" t="s">
        <v>30</v>
      </c>
      <c r="C357" s="129" t="s">
        <v>200</v>
      </c>
      <c r="D357" s="129" t="s">
        <v>201</v>
      </c>
      <c r="E357" s="129" t="s">
        <v>275</v>
      </c>
      <c r="F357" s="72"/>
      <c r="G357" s="72"/>
      <c r="H357" s="228">
        <v>70020.61</v>
      </c>
      <c r="I357" s="282">
        <v>5800</v>
      </c>
      <c r="J357" s="252">
        <v>0</v>
      </c>
      <c r="K357" s="152">
        <f t="shared" si="5"/>
        <v>5800</v>
      </c>
      <c r="L357" s="17"/>
    </row>
    <row r="358" spans="1:16" s="12" customFormat="1" ht="24" outlineLevel="5">
      <c r="A358" s="18" t="s">
        <v>85</v>
      </c>
      <c r="B358" s="129" t="s">
        <v>30</v>
      </c>
      <c r="C358" s="129" t="s">
        <v>200</v>
      </c>
      <c r="D358" s="129" t="s">
        <v>201</v>
      </c>
      <c r="E358" s="129" t="s">
        <v>86</v>
      </c>
      <c r="F358" s="72"/>
      <c r="G358" s="72"/>
      <c r="H358" s="228">
        <v>697850</v>
      </c>
      <c r="I358" s="282">
        <v>39100</v>
      </c>
      <c r="J358" s="252">
        <v>0</v>
      </c>
      <c r="K358" s="152">
        <f t="shared" si="5"/>
        <v>39100</v>
      </c>
    </row>
    <row r="359" spans="1:16" s="12" customFormat="1" outlineLevel="5">
      <c r="A359" s="18" t="s">
        <v>87</v>
      </c>
      <c r="B359" s="129" t="s">
        <v>30</v>
      </c>
      <c r="C359" s="129" t="s">
        <v>200</v>
      </c>
      <c r="D359" s="129" t="s">
        <v>201</v>
      </c>
      <c r="E359" s="129" t="s">
        <v>88</v>
      </c>
      <c r="F359" s="72"/>
      <c r="G359" s="72"/>
      <c r="H359" s="228">
        <v>82150</v>
      </c>
      <c r="I359" s="282">
        <v>3600</v>
      </c>
      <c r="J359" s="252">
        <v>5</v>
      </c>
      <c r="K359" s="152">
        <f t="shared" si="5"/>
        <v>3595</v>
      </c>
      <c r="N359" s="17"/>
    </row>
    <row r="360" spans="1:16" s="12" customFormat="1" outlineLevel="5">
      <c r="A360" s="18" t="s">
        <v>89</v>
      </c>
      <c r="B360" s="129" t="s">
        <v>30</v>
      </c>
      <c r="C360" s="129" t="s">
        <v>200</v>
      </c>
      <c r="D360" s="129" t="s">
        <v>201</v>
      </c>
      <c r="E360" s="129" t="s">
        <v>204</v>
      </c>
      <c r="F360" s="72"/>
      <c r="G360" s="72"/>
      <c r="H360" s="228">
        <v>77000</v>
      </c>
      <c r="I360" s="282">
        <v>6400</v>
      </c>
      <c r="J360" s="252">
        <v>0</v>
      </c>
      <c r="K360" s="152">
        <f t="shared" si="5"/>
        <v>6400</v>
      </c>
      <c r="O360" s="17"/>
      <c r="P360" s="17"/>
    </row>
    <row r="361" spans="1:16" s="11" customFormat="1" ht="24" outlineLevel="3">
      <c r="A361" s="159" t="s">
        <v>205</v>
      </c>
      <c r="B361" s="131" t="s">
        <v>30</v>
      </c>
      <c r="C361" s="131" t="s">
        <v>200</v>
      </c>
      <c r="D361" s="131" t="s">
        <v>206</v>
      </c>
      <c r="E361" s="131" t="s">
        <v>31</v>
      </c>
      <c r="F361" s="160"/>
      <c r="G361" s="160"/>
      <c r="H361" s="231">
        <f>SUM(H362:H371)</f>
        <v>133133417</v>
      </c>
      <c r="I361" s="285">
        <f>SUM(I362:I371)</f>
        <v>10973300</v>
      </c>
      <c r="J361" s="255">
        <f>SUM(J362:J372)</f>
        <v>6797398.5199999996</v>
      </c>
      <c r="K361" s="43">
        <f>SUM(K362:K372)</f>
        <v>4175901.4800000004</v>
      </c>
      <c r="M361" s="12"/>
      <c r="N361" s="12"/>
      <c r="O361" s="12"/>
      <c r="P361" s="12"/>
    </row>
    <row r="362" spans="1:16" s="12" customFormat="1" ht="24" outlineLevel="5">
      <c r="A362" s="18" t="s">
        <v>207</v>
      </c>
      <c r="B362" s="129" t="s">
        <v>30</v>
      </c>
      <c r="C362" s="129" t="s">
        <v>200</v>
      </c>
      <c r="D362" s="129" t="s">
        <v>206</v>
      </c>
      <c r="E362" s="129" t="s">
        <v>208</v>
      </c>
      <c r="F362" s="72"/>
      <c r="G362" s="72"/>
      <c r="H362" s="228">
        <v>86670800</v>
      </c>
      <c r="I362" s="282">
        <v>7222600</v>
      </c>
      <c r="J362" s="252">
        <v>5259398.5199999996</v>
      </c>
      <c r="K362" s="152">
        <f t="shared" ref="K362:K404" si="6">I362-J362</f>
        <v>1963201.4800000004</v>
      </c>
    </row>
    <row r="363" spans="1:16" s="12" customFormat="1" ht="36" outlineLevel="5">
      <c r="A363" s="18" t="s">
        <v>209</v>
      </c>
      <c r="B363" s="129" t="s">
        <v>30</v>
      </c>
      <c r="C363" s="129" t="s">
        <v>200</v>
      </c>
      <c r="D363" s="129" t="s">
        <v>206</v>
      </c>
      <c r="E363" s="129" t="s">
        <v>210</v>
      </c>
      <c r="F363" s="72"/>
      <c r="G363" s="72"/>
      <c r="H363" s="228">
        <v>1866300</v>
      </c>
      <c r="I363" s="282">
        <v>155500</v>
      </c>
      <c r="J363" s="252">
        <v>0</v>
      </c>
      <c r="K363" s="152">
        <f t="shared" si="6"/>
        <v>155500</v>
      </c>
    </row>
    <row r="364" spans="1:16" s="12" customFormat="1" ht="48" outlineLevel="5">
      <c r="A364" s="18" t="s">
        <v>211</v>
      </c>
      <c r="B364" s="129" t="s">
        <v>30</v>
      </c>
      <c r="C364" s="129" t="s">
        <v>200</v>
      </c>
      <c r="D364" s="129" t="s">
        <v>206</v>
      </c>
      <c r="E364" s="129" t="s">
        <v>212</v>
      </c>
      <c r="F364" s="72"/>
      <c r="G364" s="72"/>
      <c r="H364" s="228">
        <v>26175000</v>
      </c>
      <c r="I364" s="282">
        <v>2181200</v>
      </c>
      <c r="J364" s="252">
        <v>1538000</v>
      </c>
      <c r="K364" s="152">
        <f t="shared" si="6"/>
        <v>643200</v>
      </c>
    </row>
    <row r="365" spans="1:16" s="12" customFormat="1" ht="27" customHeight="1" outlineLevel="5">
      <c r="A365" s="18" t="s">
        <v>81</v>
      </c>
      <c r="B365" s="129" t="s">
        <v>30</v>
      </c>
      <c r="C365" s="129" t="s">
        <v>200</v>
      </c>
      <c r="D365" s="129" t="s">
        <v>206</v>
      </c>
      <c r="E365" s="129" t="s">
        <v>82</v>
      </c>
      <c r="F365" s="72"/>
      <c r="G365" s="72"/>
      <c r="H365" s="228">
        <v>5594810</v>
      </c>
      <c r="I365" s="282">
        <v>466200</v>
      </c>
      <c r="J365" s="252">
        <v>0</v>
      </c>
      <c r="K365" s="152">
        <f t="shared" si="6"/>
        <v>466200</v>
      </c>
      <c r="M365" s="17"/>
    </row>
    <row r="366" spans="1:16" s="12" customFormat="1" outlineLevel="5">
      <c r="A366" s="18" t="s">
        <v>32</v>
      </c>
      <c r="B366" s="129" t="s">
        <v>30</v>
      </c>
      <c r="C366" s="129" t="s">
        <v>200</v>
      </c>
      <c r="D366" s="129" t="s">
        <v>206</v>
      </c>
      <c r="E366" s="129" t="s">
        <v>33</v>
      </c>
      <c r="F366" s="72"/>
      <c r="G366" s="72"/>
      <c r="H366" s="228">
        <v>9914647</v>
      </c>
      <c r="I366" s="282">
        <v>714700</v>
      </c>
      <c r="J366" s="252">
        <v>0</v>
      </c>
      <c r="K366" s="152">
        <f t="shared" si="6"/>
        <v>714700</v>
      </c>
    </row>
    <row r="367" spans="1:16" s="12" customFormat="1" outlineLevel="5">
      <c r="A367" s="18" t="s">
        <v>245</v>
      </c>
      <c r="B367" s="129" t="s">
        <v>30</v>
      </c>
      <c r="C367" s="129" t="s">
        <v>200</v>
      </c>
      <c r="D367" s="129" t="s">
        <v>206</v>
      </c>
      <c r="E367" s="129">
        <v>247</v>
      </c>
      <c r="F367" s="72"/>
      <c r="G367" s="72"/>
      <c r="H367" s="228">
        <v>2213760</v>
      </c>
      <c r="I367" s="282">
        <v>184500</v>
      </c>
      <c r="J367" s="252">
        <v>0</v>
      </c>
      <c r="K367" s="152">
        <f t="shared" si="6"/>
        <v>184500</v>
      </c>
    </row>
    <row r="368" spans="1:16" s="12" customFormat="1" ht="36" outlineLevel="5">
      <c r="A368" s="18" t="s">
        <v>203</v>
      </c>
      <c r="B368" s="129" t="s">
        <v>30</v>
      </c>
      <c r="C368" s="129" t="s">
        <v>200</v>
      </c>
      <c r="D368" s="129" t="s">
        <v>206</v>
      </c>
      <c r="E368" s="129">
        <v>831</v>
      </c>
      <c r="F368" s="72"/>
      <c r="G368" s="72"/>
      <c r="H368" s="228">
        <v>40000</v>
      </c>
      <c r="I368" s="282">
        <v>3300</v>
      </c>
      <c r="J368" s="252">
        <v>0</v>
      </c>
      <c r="K368" s="152">
        <f t="shared" si="6"/>
        <v>3300</v>
      </c>
    </row>
    <row r="369" spans="1:16" s="12" customFormat="1" ht="24" outlineLevel="5">
      <c r="A369" s="18" t="s">
        <v>85</v>
      </c>
      <c r="B369" s="129" t="s">
        <v>30</v>
      </c>
      <c r="C369" s="129" t="s">
        <v>200</v>
      </c>
      <c r="D369" s="129" t="s">
        <v>206</v>
      </c>
      <c r="E369" s="129" t="s">
        <v>86</v>
      </c>
      <c r="F369" s="72"/>
      <c r="G369" s="72"/>
      <c r="H369" s="228">
        <v>493300</v>
      </c>
      <c r="I369" s="282">
        <v>31700</v>
      </c>
      <c r="J369" s="252">
        <v>0</v>
      </c>
      <c r="K369" s="152">
        <f t="shared" si="6"/>
        <v>31700</v>
      </c>
      <c r="M369" s="17"/>
    </row>
    <row r="370" spans="1:16" s="12" customFormat="1" outlineLevel="5">
      <c r="A370" s="18" t="s">
        <v>87</v>
      </c>
      <c r="B370" s="129" t="s">
        <v>30</v>
      </c>
      <c r="C370" s="129" t="s">
        <v>200</v>
      </c>
      <c r="D370" s="129" t="s">
        <v>206</v>
      </c>
      <c r="E370" s="129" t="s">
        <v>88</v>
      </c>
      <c r="F370" s="72"/>
      <c r="G370" s="72"/>
      <c r="H370" s="228">
        <v>30000</v>
      </c>
      <c r="I370" s="282">
        <v>2400</v>
      </c>
      <c r="J370" s="252">
        <v>0</v>
      </c>
      <c r="K370" s="152">
        <f t="shared" si="6"/>
        <v>2400</v>
      </c>
      <c r="N370" s="17"/>
    </row>
    <row r="371" spans="1:16" s="12" customFormat="1" outlineLevel="5">
      <c r="A371" s="18" t="s">
        <v>89</v>
      </c>
      <c r="B371" s="129" t="s">
        <v>30</v>
      </c>
      <c r="C371" s="129" t="s">
        <v>200</v>
      </c>
      <c r="D371" s="129" t="s">
        <v>206</v>
      </c>
      <c r="E371" s="129">
        <v>853</v>
      </c>
      <c r="F371" s="72"/>
      <c r="G371" s="72"/>
      <c r="H371" s="228">
        <v>134800</v>
      </c>
      <c r="I371" s="282">
        <v>11200</v>
      </c>
      <c r="J371" s="252">
        <v>0</v>
      </c>
      <c r="K371" s="152">
        <f t="shared" si="6"/>
        <v>11200</v>
      </c>
      <c r="M371" s="17"/>
      <c r="O371" s="17"/>
      <c r="P371" s="17"/>
    </row>
    <row r="372" spans="1:16" s="84" customFormat="1" ht="48" hidden="1" customHeight="1" outlineLevel="5">
      <c r="A372" s="82" t="s">
        <v>211</v>
      </c>
      <c r="B372" s="135" t="s">
        <v>30</v>
      </c>
      <c r="C372" s="135" t="s">
        <v>200</v>
      </c>
      <c r="D372" s="135" t="s">
        <v>290</v>
      </c>
      <c r="E372" s="135" t="s">
        <v>212</v>
      </c>
      <c r="F372" s="91"/>
      <c r="G372" s="91"/>
      <c r="H372" s="239">
        <v>0</v>
      </c>
      <c r="I372" s="292">
        <v>0</v>
      </c>
      <c r="J372" s="262">
        <v>0</v>
      </c>
      <c r="K372" s="152">
        <f t="shared" si="6"/>
        <v>0</v>
      </c>
    </row>
    <row r="373" spans="1:16" s="81" customFormat="1" ht="48" hidden="1" customHeight="1" outlineLevel="3" collapsed="1">
      <c r="A373" s="164" t="s">
        <v>238</v>
      </c>
      <c r="B373" s="165" t="s">
        <v>30</v>
      </c>
      <c r="C373" s="165" t="s">
        <v>200</v>
      </c>
      <c r="D373" s="165" t="s">
        <v>246</v>
      </c>
      <c r="E373" s="165" t="s">
        <v>31</v>
      </c>
      <c r="F373" s="166"/>
      <c r="G373" s="166"/>
      <c r="H373" s="238">
        <f>SUM(H374:H375)</f>
        <v>0</v>
      </c>
      <c r="I373" s="291">
        <f>SUM(I374:I375)</f>
        <v>0</v>
      </c>
      <c r="J373" s="261">
        <f>SUM(J374:J375)</f>
        <v>0</v>
      </c>
      <c r="K373" s="120">
        <f t="shared" si="6"/>
        <v>0</v>
      </c>
      <c r="L373" s="17"/>
      <c r="M373" s="84"/>
      <c r="N373" s="84"/>
      <c r="O373" s="84"/>
      <c r="P373" s="84"/>
    </row>
    <row r="374" spans="1:16" s="84" customFormat="1" ht="36" hidden="1" customHeight="1" outlineLevel="5">
      <c r="A374" s="82" t="s">
        <v>70</v>
      </c>
      <c r="B374" s="135" t="s">
        <v>30</v>
      </c>
      <c r="C374" s="135" t="s">
        <v>200</v>
      </c>
      <c r="D374" s="135" t="s">
        <v>246</v>
      </c>
      <c r="E374" s="135">
        <v>321</v>
      </c>
      <c r="F374" s="91"/>
      <c r="G374" s="83"/>
      <c r="H374" s="234">
        <v>0</v>
      </c>
      <c r="I374" s="292">
        <v>0</v>
      </c>
      <c r="J374" s="262">
        <v>0</v>
      </c>
      <c r="K374" s="152">
        <f t="shared" si="6"/>
        <v>0</v>
      </c>
      <c r="N374" s="86"/>
    </row>
    <row r="375" spans="1:16" s="84" customFormat="1" ht="39" hidden="1" customHeight="1" outlineLevel="5">
      <c r="A375" s="82" t="s">
        <v>70</v>
      </c>
      <c r="B375" s="135" t="s">
        <v>30</v>
      </c>
      <c r="C375" s="135" t="s">
        <v>200</v>
      </c>
      <c r="D375" s="135" t="s">
        <v>246</v>
      </c>
      <c r="E375" s="135">
        <v>321</v>
      </c>
      <c r="F375" s="91"/>
      <c r="G375" s="83"/>
      <c r="H375" s="234">
        <v>0</v>
      </c>
      <c r="I375" s="292">
        <v>0</v>
      </c>
      <c r="J375" s="262">
        <v>0</v>
      </c>
      <c r="K375" s="152">
        <f t="shared" si="6"/>
        <v>0</v>
      </c>
      <c r="M375" s="86"/>
      <c r="O375" s="86"/>
      <c r="P375" s="86"/>
    </row>
    <row r="376" spans="1:16" s="11" customFormat="1" ht="36" outlineLevel="3" collapsed="1">
      <c r="A376" s="159" t="s">
        <v>238</v>
      </c>
      <c r="B376" s="131" t="s">
        <v>30</v>
      </c>
      <c r="C376" s="131" t="s">
        <v>200</v>
      </c>
      <c r="D376" s="131" t="s">
        <v>246</v>
      </c>
      <c r="E376" s="131" t="s">
        <v>31</v>
      </c>
      <c r="F376" s="160"/>
      <c r="G376" s="160"/>
      <c r="H376" s="231">
        <f>SUM(H377:H381)</f>
        <v>1812096900</v>
      </c>
      <c r="I376" s="285">
        <f>SUM(I377:I381)</f>
        <v>390200</v>
      </c>
      <c r="J376" s="257">
        <f>SUM(J377:J381)</f>
        <v>-10987</v>
      </c>
      <c r="K376" s="16">
        <f>SUM(K377:K381)</f>
        <v>401187</v>
      </c>
      <c r="M376" s="12"/>
      <c r="N376" s="12"/>
      <c r="O376" s="12"/>
      <c r="P376" s="12"/>
    </row>
    <row r="377" spans="1:16" s="12" customFormat="1" outlineLevel="3">
      <c r="A377" s="18" t="s">
        <v>32</v>
      </c>
      <c r="B377" s="129" t="s">
        <v>30</v>
      </c>
      <c r="C377" s="129" t="s">
        <v>200</v>
      </c>
      <c r="D377" s="129" t="s">
        <v>246</v>
      </c>
      <c r="E377" s="133">
        <v>244</v>
      </c>
      <c r="F377" s="76"/>
      <c r="G377" s="72"/>
      <c r="H377" s="250">
        <v>4681800</v>
      </c>
      <c r="I377" s="301">
        <v>390200</v>
      </c>
      <c r="J377" s="278">
        <v>0</v>
      </c>
      <c r="K377" s="152">
        <f>I377-J377</f>
        <v>390200</v>
      </c>
    </row>
    <row r="378" spans="1:16" s="203" customFormat="1" ht="36" outlineLevel="5">
      <c r="A378" s="212" t="s">
        <v>70</v>
      </c>
      <c r="B378" s="213" t="s">
        <v>30</v>
      </c>
      <c r="C378" s="213" t="s">
        <v>200</v>
      </c>
      <c r="D378" s="213" t="s">
        <v>246</v>
      </c>
      <c r="E378" s="213">
        <v>321</v>
      </c>
      <c r="F378" s="214" t="s">
        <v>276</v>
      </c>
      <c r="G378" s="215" t="s">
        <v>38</v>
      </c>
      <c r="H378" s="305">
        <v>43553000</v>
      </c>
      <c r="I378" s="296">
        <v>0</v>
      </c>
      <c r="J378" s="268">
        <v>-10987</v>
      </c>
      <c r="K378" s="217">
        <f>I378-J378</f>
        <v>10987</v>
      </c>
      <c r="N378" s="308"/>
    </row>
    <row r="379" spans="1:16" s="203" customFormat="1" ht="39" customHeight="1" outlineLevel="5">
      <c r="A379" s="212" t="s">
        <v>70</v>
      </c>
      <c r="B379" s="213" t="s">
        <v>30</v>
      </c>
      <c r="C379" s="213" t="s">
        <v>200</v>
      </c>
      <c r="D379" s="213" t="s">
        <v>246</v>
      </c>
      <c r="E379" s="213">
        <v>321</v>
      </c>
      <c r="F379" s="214" t="s">
        <v>276</v>
      </c>
      <c r="G379" s="215" t="s">
        <v>39</v>
      </c>
      <c r="H379" s="305">
        <v>827506800</v>
      </c>
      <c r="I379" s="296">
        <v>0</v>
      </c>
      <c r="J379" s="268">
        <v>0</v>
      </c>
      <c r="K379" s="217">
        <f t="shared" si="6"/>
        <v>0</v>
      </c>
      <c r="M379" s="341"/>
      <c r="O379" s="308"/>
      <c r="P379" s="308"/>
    </row>
    <row r="380" spans="1:16" s="12" customFormat="1" ht="36" outlineLevel="5">
      <c r="A380" s="18" t="s">
        <v>70</v>
      </c>
      <c r="B380" s="129" t="s">
        <v>30</v>
      </c>
      <c r="C380" s="129" t="s">
        <v>200</v>
      </c>
      <c r="D380" s="129" t="s">
        <v>246</v>
      </c>
      <c r="E380" s="129">
        <v>321</v>
      </c>
      <c r="F380" s="76" t="s">
        <v>324</v>
      </c>
      <c r="G380" s="75" t="s">
        <v>38</v>
      </c>
      <c r="H380" s="228">
        <v>46817800</v>
      </c>
      <c r="I380" s="282">
        <v>0</v>
      </c>
      <c r="J380" s="252">
        <v>0</v>
      </c>
      <c r="K380" s="152">
        <f>I380-J380</f>
        <v>0</v>
      </c>
      <c r="N380" s="17"/>
    </row>
    <row r="381" spans="1:16" s="12" customFormat="1" ht="39" customHeight="1" outlineLevel="5">
      <c r="A381" s="18" t="s">
        <v>70</v>
      </c>
      <c r="B381" s="129" t="s">
        <v>30</v>
      </c>
      <c r="C381" s="129" t="s">
        <v>200</v>
      </c>
      <c r="D381" s="129" t="s">
        <v>246</v>
      </c>
      <c r="E381" s="129">
        <v>321</v>
      </c>
      <c r="F381" s="76" t="s">
        <v>324</v>
      </c>
      <c r="G381" s="75" t="s">
        <v>39</v>
      </c>
      <c r="H381" s="228">
        <v>889537500</v>
      </c>
      <c r="I381" s="282">
        <v>0</v>
      </c>
      <c r="J381" s="252">
        <v>0</v>
      </c>
      <c r="K381" s="152">
        <f>I381-J381</f>
        <v>0</v>
      </c>
      <c r="M381" s="195"/>
      <c r="O381" s="17"/>
      <c r="P381" s="17"/>
    </row>
    <row r="382" spans="1:16" s="11" customFormat="1" ht="72" outlineLevel="3">
      <c r="A382" s="159" t="s">
        <v>213</v>
      </c>
      <c r="B382" s="131" t="s">
        <v>30</v>
      </c>
      <c r="C382" s="131" t="s">
        <v>200</v>
      </c>
      <c r="D382" s="131" t="s">
        <v>214</v>
      </c>
      <c r="E382" s="131" t="s">
        <v>31</v>
      </c>
      <c r="F382" s="160"/>
      <c r="G382" s="160"/>
      <c r="H382" s="231">
        <f>SUM(H383)</f>
        <v>13591800</v>
      </c>
      <c r="I382" s="285">
        <f>SUM(I383)</f>
        <v>966000</v>
      </c>
      <c r="J382" s="255">
        <f>SUM(J383)</f>
        <v>0</v>
      </c>
      <c r="K382" s="43">
        <f>SUM(K383)</f>
        <v>966000</v>
      </c>
      <c r="N382" s="19"/>
      <c r="O382" s="12"/>
      <c r="P382" s="12"/>
    </row>
    <row r="383" spans="1:16" s="12" customFormat="1" ht="24" outlineLevel="5">
      <c r="A383" s="18" t="s">
        <v>215</v>
      </c>
      <c r="B383" s="129" t="s">
        <v>30</v>
      </c>
      <c r="C383" s="129" t="s">
        <v>200</v>
      </c>
      <c r="D383" s="129" t="s">
        <v>214</v>
      </c>
      <c r="E383" s="129">
        <v>633</v>
      </c>
      <c r="F383" s="72"/>
      <c r="G383" s="72"/>
      <c r="H383" s="228">
        <v>13591800</v>
      </c>
      <c r="I383" s="282">
        <v>966000</v>
      </c>
      <c r="J383" s="252">
        <v>0</v>
      </c>
      <c r="K383" s="152">
        <f t="shared" si="6"/>
        <v>966000</v>
      </c>
      <c r="O383" s="17"/>
      <c r="P383" s="17"/>
    </row>
    <row r="384" spans="1:16" s="11" customFormat="1" ht="36" outlineLevel="3">
      <c r="A384" s="159" t="s">
        <v>277</v>
      </c>
      <c r="B384" s="131" t="s">
        <v>30</v>
      </c>
      <c r="C384" s="131" t="s">
        <v>200</v>
      </c>
      <c r="D384" s="131" t="s">
        <v>278</v>
      </c>
      <c r="E384" s="131" t="s">
        <v>31</v>
      </c>
      <c r="F384" s="160"/>
      <c r="G384" s="160"/>
      <c r="H384" s="231">
        <f>SUM(H385)</f>
        <v>1000000</v>
      </c>
      <c r="I384" s="285">
        <f>SUM(I385)</f>
        <v>83300</v>
      </c>
      <c r="J384" s="255">
        <f>SUM(J385)</f>
        <v>0</v>
      </c>
      <c r="K384" s="43">
        <f>SUM(K385)</f>
        <v>83300</v>
      </c>
      <c r="L384" s="17"/>
      <c r="M384" s="12"/>
      <c r="O384" s="12"/>
      <c r="P384" s="12"/>
    </row>
    <row r="385" spans="1:16" s="12" customFormat="1" ht="24" outlineLevel="5">
      <c r="A385" s="18" t="s">
        <v>215</v>
      </c>
      <c r="B385" s="129" t="s">
        <v>30</v>
      </c>
      <c r="C385" s="129" t="s">
        <v>200</v>
      </c>
      <c r="D385" s="129" t="s">
        <v>278</v>
      </c>
      <c r="E385" s="129">
        <v>633</v>
      </c>
      <c r="F385" s="72"/>
      <c r="G385" s="72"/>
      <c r="H385" s="228">
        <v>1000000</v>
      </c>
      <c r="I385" s="282">
        <v>83300</v>
      </c>
      <c r="J385" s="252">
        <v>0</v>
      </c>
      <c r="K385" s="152">
        <f t="shared" si="6"/>
        <v>83300</v>
      </c>
      <c r="M385" s="17"/>
      <c r="O385" s="17"/>
      <c r="P385" s="17"/>
    </row>
    <row r="386" spans="1:16" s="11" customFormat="1" ht="60" outlineLevel="3">
      <c r="A386" s="159" t="s">
        <v>279</v>
      </c>
      <c r="B386" s="131" t="s">
        <v>30</v>
      </c>
      <c r="C386" s="131" t="s">
        <v>200</v>
      </c>
      <c r="D386" s="131" t="s">
        <v>280</v>
      </c>
      <c r="E386" s="131" t="s">
        <v>31</v>
      </c>
      <c r="F386" s="160"/>
      <c r="G386" s="160"/>
      <c r="H386" s="231">
        <f>SUM(H387)</f>
        <v>1000000</v>
      </c>
      <c r="I386" s="285">
        <f>SUM(I387)</f>
        <v>83300</v>
      </c>
      <c r="J386" s="255">
        <f>SUM(J387)</f>
        <v>0</v>
      </c>
      <c r="K386" s="43">
        <f>SUM(K387)</f>
        <v>83300</v>
      </c>
      <c r="L386" s="17"/>
      <c r="M386" s="12"/>
      <c r="O386" s="12"/>
      <c r="P386" s="12"/>
    </row>
    <row r="387" spans="1:16" s="12" customFormat="1" ht="24" outlineLevel="5">
      <c r="A387" s="18" t="s">
        <v>215</v>
      </c>
      <c r="B387" s="129" t="s">
        <v>30</v>
      </c>
      <c r="C387" s="129" t="s">
        <v>200</v>
      </c>
      <c r="D387" s="129" t="s">
        <v>280</v>
      </c>
      <c r="E387" s="129">
        <v>633</v>
      </c>
      <c r="F387" s="72"/>
      <c r="G387" s="72"/>
      <c r="H387" s="228">
        <v>1000000</v>
      </c>
      <c r="I387" s="282">
        <v>83300</v>
      </c>
      <c r="J387" s="252">
        <v>0</v>
      </c>
      <c r="K387" s="152">
        <f t="shared" si="6"/>
        <v>83300</v>
      </c>
      <c r="M387" s="17"/>
      <c r="N387" s="17"/>
      <c r="O387" s="17"/>
      <c r="P387" s="17"/>
    </row>
    <row r="388" spans="1:16" s="11" customFormat="1" ht="48" customHeight="1" outlineLevel="3">
      <c r="A388" s="159" t="s">
        <v>216</v>
      </c>
      <c r="B388" s="131" t="s">
        <v>30</v>
      </c>
      <c r="C388" s="131" t="s">
        <v>200</v>
      </c>
      <c r="D388" s="131" t="s">
        <v>217</v>
      </c>
      <c r="E388" s="131" t="s">
        <v>31</v>
      </c>
      <c r="F388" s="160"/>
      <c r="G388" s="160"/>
      <c r="H388" s="231">
        <f>SUM(H389:H391)</f>
        <v>35602100</v>
      </c>
      <c r="I388" s="285">
        <f>SUM(I389:I391)</f>
        <v>0</v>
      </c>
      <c r="J388" s="257">
        <f>SUM(J389:J391)</f>
        <v>0</v>
      </c>
      <c r="K388" s="16">
        <f>SUM(K389:K391)</f>
        <v>0</v>
      </c>
      <c r="N388" s="12"/>
      <c r="O388" s="17"/>
      <c r="P388" s="17"/>
    </row>
    <row r="389" spans="1:16" s="12" customFormat="1" outlineLevel="5">
      <c r="A389" s="18" t="s">
        <v>32</v>
      </c>
      <c r="B389" s="129" t="s">
        <v>30</v>
      </c>
      <c r="C389" s="129" t="s">
        <v>200</v>
      </c>
      <c r="D389" s="129" t="s">
        <v>217</v>
      </c>
      <c r="E389" s="129" t="s">
        <v>33</v>
      </c>
      <c r="F389" s="72"/>
      <c r="G389" s="72"/>
      <c r="H389" s="228">
        <v>10896000</v>
      </c>
      <c r="I389" s="282">
        <v>0</v>
      </c>
      <c r="J389" s="252">
        <v>0</v>
      </c>
      <c r="K389" s="152">
        <f t="shared" si="6"/>
        <v>0</v>
      </c>
      <c r="N389" s="17"/>
    </row>
    <row r="390" spans="1:16" s="12" customFormat="1" outlineLevel="5">
      <c r="A390" s="18" t="s">
        <v>32</v>
      </c>
      <c r="B390" s="129" t="s">
        <v>30</v>
      </c>
      <c r="C390" s="129" t="s">
        <v>200</v>
      </c>
      <c r="D390" s="129" t="s">
        <v>217</v>
      </c>
      <c r="E390" s="129">
        <v>243</v>
      </c>
      <c r="F390" s="72"/>
      <c r="G390" s="72"/>
      <c r="H390" s="228">
        <v>0</v>
      </c>
      <c r="I390" s="282">
        <v>0</v>
      </c>
      <c r="J390" s="252">
        <v>0</v>
      </c>
      <c r="K390" s="152">
        <f t="shared" si="6"/>
        <v>0</v>
      </c>
      <c r="N390" s="17"/>
    </row>
    <row r="391" spans="1:16" s="12" customFormat="1" ht="24" outlineLevel="5">
      <c r="A391" s="18" t="s">
        <v>61</v>
      </c>
      <c r="B391" s="129" t="s">
        <v>30</v>
      </c>
      <c r="C391" s="129" t="s">
        <v>200</v>
      </c>
      <c r="D391" s="129" t="s">
        <v>217</v>
      </c>
      <c r="E391" s="129" t="s">
        <v>62</v>
      </c>
      <c r="F391" s="72"/>
      <c r="G391" s="72"/>
      <c r="H391" s="228">
        <v>24706100</v>
      </c>
      <c r="I391" s="282">
        <v>0</v>
      </c>
      <c r="J391" s="252">
        <v>0</v>
      </c>
      <c r="K391" s="152">
        <f t="shared" si="6"/>
        <v>0</v>
      </c>
      <c r="O391" s="17"/>
      <c r="P391" s="17"/>
    </row>
    <row r="392" spans="1:16" s="11" customFormat="1" ht="48" customHeight="1" outlineLevel="3">
      <c r="A392" s="159" t="s">
        <v>216</v>
      </c>
      <c r="B392" s="131" t="s">
        <v>30</v>
      </c>
      <c r="C392" s="131" t="s">
        <v>200</v>
      </c>
      <c r="D392" s="131" t="s">
        <v>217</v>
      </c>
      <c r="E392" s="131" t="s">
        <v>31</v>
      </c>
      <c r="F392" s="160"/>
      <c r="G392" s="160"/>
      <c r="H392" s="231">
        <f>SUM(H393:H395)</f>
        <v>23330800</v>
      </c>
      <c r="I392" s="285">
        <f>SUM(I393:I395)</f>
        <v>1944200</v>
      </c>
      <c r="J392" s="257">
        <f>SUM(J393:J395)</f>
        <v>0</v>
      </c>
      <c r="K392" s="16">
        <f>SUM(K393:K395)</f>
        <v>1944200</v>
      </c>
      <c r="N392" s="90"/>
    </row>
    <row r="393" spans="1:16" s="12" customFormat="1" outlineLevel="5">
      <c r="A393" s="18" t="s">
        <v>32</v>
      </c>
      <c r="B393" s="129" t="s">
        <v>30</v>
      </c>
      <c r="C393" s="129" t="s">
        <v>200</v>
      </c>
      <c r="D393" s="129" t="s">
        <v>325</v>
      </c>
      <c r="E393" s="129" t="s">
        <v>33</v>
      </c>
      <c r="F393" s="72"/>
      <c r="G393" s="72"/>
      <c r="H393" s="228">
        <v>5829088</v>
      </c>
      <c r="I393" s="282">
        <v>485800</v>
      </c>
      <c r="J393" s="252">
        <v>0</v>
      </c>
      <c r="K393" s="152">
        <f>I393-J393</f>
        <v>485800</v>
      </c>
      <c r="N393" s="17"/>
    </row>
    <row r="394" spans="1:16" s="12" customFormat="1" outlineLevel="5">
      <c r="A394" s="18" t="s">
        <v>32</v>
      </c>
      <c r="B394" s="129" t="s">
        <v>30</v>
      </c>
      <c r="C394" s="129" t="s">
        <v>200</v>
      </c>
      <c r="D394" s="129" t="s">
        <v>325</v>
      </c>
      <c r="E394" s="129">
        <v>243</v>
      </c>
      <c r="F394" s="72"/>
      <c r="G394" s="72"/>
      <c r="H394" s="228">
        <v>1687512</v>
      </c>
      <c r="I394" s="282">
        <v>140600</v>
      </c>
      <c r="J394" s="252">
        <v>0</v>
      </c>
      <c r="K394" s="152">
        <f>I394-J394</f>
        <v>140600</v>
      </c>
      <c r="N394" s="17"/>
    </row>
    <row r="395" spans="1:16" s="12" customFormat="1" ht="24" outlineLevel="5">
      <c r="A395" s="18" t="s">
        <v>61</v>
      </c>
      <c r="B395" s="129" t="s">
        <v>30</v>
      </c>
      <c r="C395" s="129" t="s">
        <v>200</v>
      </c>
      <c r="D395" s="129" t="s">
        <v>325</v>
      </c>
      <c r="E395" s="129" t="s">
        <v>62</v>
      </c>
      <c r="F395" s="72"/>
      <c r="G395" s="72"/>
      <c r="H395" s="228">
        <v>15814200</v>
      </c>
      <c r="I395" s="282">
        <v>1317800</v>
      </c>
      <c r="J395" s="252">
        <v>0</v>
      </c>
      <c r="K395" s="152">
        <f>I395-J395</f>
        <v>1317800</v>
      </c>
      <c r="O395" s="17"/>
      <c r="P395" s="17"/>
    </row>
    <row r="396" spans="1:16" s="11" customFormat="1" ht="24" outlineLevel="3">
      <c r="A396" s="159" t="s">
        <v>326</v>
      </c>
      <c r="B396" s="131" t="s">
        <v>30</v>
      </c>
      <c r="C396" s="131" t="s">
        <v>200</v>
      </c>
      <c r="D396" s="131">
        <v>3020085140</v>
      </c>
      <c r="E396" s="131" t="s">
        <v>31</v>
      </c>
      <c r="F396" s="160"/>
      <c r="G396" s="160"/>
      <c r="H396" s="231">
        <f>SUM(H397)</f>
        <v>6379400</v>
      </c>
      <c r="I396" s="285">
        <f>SUM(I397)</f>
        <v>531600</v>
      </c>
      <c r="J396" s="257">
        <f>SUM(J397)</f>
        <v>0</v>
      </c>
      <c r="K396" s="16">
        <f>SUM(K397)</f>
        <v>531600</v>
      </c>
      <c r="L396" s="17"/>
      <c r="N396" s="44"/>
      <c r="O396" s="12"/>
      <c r="P396" s="12"/>
    </row>
    <row r="397" spans="1:16" s="12" customFormat="1" outlineLevel="5">
      <c r="A397" s="18" t="s">
        <v>32</v>
      </c>
      <c r="B397" s="129" t="s">
        <v>30</v>
      </c>
      <c r="C397" s="129" t="s">
        <v>200</v>
      </c>
      <c r="D397" s="129">
        <v>3020085140</v>
      </c>
      <c r="E397" s="129">
        <v>612</v>
      </c>
      <c r="F397" s="72"/>
      <c r="G397" s="72"/>
      <c r="H397" s="228">
        <v>6379400</v>
      </c>
      <c r="I397" s="282">
        <v>531600</v>
      </c>
      <c r="J397" s="252">
        <v>0</v>
      </c>
      <c r="K397" s="152">
        <f>I397-J397</f>
        <v>531600</v>
      </c>
      <c r="N397" s="17"/>
      <c r="O397" s="17"/>
      <c r="P397" s="17"/>
    </row>
    <row r="398" spans="1:16" s="11" customFormat="1" ht="36" hidden="1" outlineLevel="3">
      <c r="A398" s="159" t="s">
        <v>281</v>
      </c>
      <c r="B398" s="131" t="s">
        <v>30</v>
      </c>
      <c r="C398" s="131" t="s">
        <v>200</v>
      </c>
      <c r="D398" s="131">
        <v>9990020680</v>
      </c>
      <c r="E398" s="131" t="s">
        <v>31</v>
      </c>
      <c r="F398" s="160"/>
      <c r="G398" s="160"/>
      <c r="H398" s="231">
        <f>SUM(H399)</f>
        <v>0</v>
      </c>
      <c r="I398" s="285">
        <f>SUM(I399)</f>
        <v>0</v>
      </c>
      <c r="J398" s="255">
        <f>SUM(J399)</f>
        <v>0</v>
      </c>
      <c r="K398" s="43">
        <f>SUM(K399)</f>
        <v>0</v>
      </c>
      <c r="M398" s="171"/>
      <c r="O398" s="12"/>
      <c r="P398" s="12"/>
    </row>
    <row r="399" spans="1:16" s="12" customFormat="1" ht="24" hidden="1" outlineLevel="5">
      <c r="A399" s="18" t="s">
        <v>215</v>
      </c>
      <c r="B399" s="129" t="s">
        <v>30</v>
      </c>
      <c r="C399" s="129" t="s">
        <v>200</v>
      </c>
      <c r="D399" s="129">
        <v>9990020680</v>
      </c>
      <c r="E399" s="129">
        <v>633</v>
      </c>
      <c r="F399" s="72"/>
      <c r="G399" s="72"/>
      <c r="H399" s="228">
        <v>0</v>
      </c>
      <c r="I399" s="282">
        <v>0</v>
      </c>
      <c r="J399" s="252">
        <v>0</v>
      </c>
      <c r="K399" s="152">
        <f t="shared" si="6"/>
        <v>0</v>
      </c>
      <c r="L399" s="102"/>
      <c r="M399" s="102"/>
      <c r="N399" s="17"/>
    </row>
    <row r="400" spans="1:16" s="198" customFormat="1" ht="24.75" outlineLevel="5" thickBot="1">
      <c r="A400" s="159" t="s">
        <v>218</v>
      </c>
      <c r="B400" s="131" t="s">
        <v>30</v>
      </c>
      <c r="C400" s="131" t="s">
        <v>200</v>
      </c>
      <c r="D400" s="131">
        <v>9990081810</v>
      </c>
      <c r="E400" s="131">
        <v>244</v>
      </c>
      <c r="F400" s="160"/>
      <c r="G400" s="160"/>
      <c r="H400" s="231">
        <v>390000</v>
      </c>
      <c r="I400" s="285">
        <v>24200</v>
      </c>
      <c r="J400" s="257">
        <v>0</v>
      </c>
      <c r="K400" s="16">
        <f>I400-J400</f>
        <v>24200</v>
      </c>
      <c r="M400" s="196"/>
      <c r="N400" s="197"/>
    </row>
    <row r="401" spans="1:16" s="11" customFormat="1" ht="24" hidden="1" outlineLevel="3">
      <c r="A401" s="159" t="s">
        <v>292</v>
      </c>
      <c r="B401" s="131" t="s">
        <v>30</v>
      </c>
      <c r="C401" s="131" t="s">
        <v>200</v>
      </c>
      <c r="D401" s="131">
        <v>9990099970</v>
      </c>
      <c r="E401" s="131" t="s">
        <v>31</v>
      </c>
      <c r="F401" s="160"/>
      <c r="G401" s="160"/>
      <c r="H401" s="231">
        <f>SUM(H402:H404)</f>
        <v>0</v>
      </c>
      <c r="I401" s="285">
        <f>SUM(I402:I404)</f>
        <v>0</v>
      </c>
      <c r="J401" s="257">
        <f>SUM(J402:J404)</f>
        <v>0</v>
      </c>
      <c r="K401" s="16">
        <f>SUM(K402:K404)</f>
        <v>0</v>
      </c>
      <c r="L401" s="17"/>
      <c r="M401" s="171"/>
      <c r="O401" s="12"/>
      <c r="P401" s="12"/>
    </row>
    <row r="402" spans="1:16" s="12" customFormat="1" ht="15" hidden="1" outlineLevel="5">
      <c r="A402" s="18" t="s">
        <v>32</v>
      </c>
      <c r="B402" s="129" t="s">
        <v>30</v>
      </c>
      <c r="C402" s="129" t="s">
        <v>200</v>
      </c>
      <c r="D402" s="133">
        <v>9990099970</v>
      </c>
      <c r="E402" s="129">
        <v>121</v>
      </c>
      <c r="F402" s="72"/>
      <c r="G402" s="72"/>
      <c r="H402" s="228">
        <v>0</v>
      </c>
      <c r="I402" s="282">
        <v>0</v>
      </c>
      <c r="J402" s="252">
        <v>0</v>
      </c>
      <c r="K402" s="152">
        <f t="shared" si="6"/>
        <v>0</v>
      </c>
      <c r="L402" s="102"/>
      <c r="M402" s="102"/>
      <c r="N402" s="17"/>
    </row>
    <row r="403" spans="1:16" s="12" customFormat="1" ht="15" hidden="1" outlineLevel="5">
      <c r="A403" s="18" t="s">
        <v>32</v>
      </c>
      <c r="B403" s="129" t="s">
        <v>30</v>
      </c>
      <c r="C403" s="129" t="s">
        <v>200</v>
      </c>
      <c r="D403" s="133">
        <v>9990099970</v>
      </c>
      <c r="E403" s="129">
        <v>129</v>
      </c>
      <c r="F403" s="72"/>
      <c r="G403" s="72"/>
      <c r="H403" s="228">
        <v>0</v>
      </c>
      <c r="I403" s="282">
        <v>0</v>
      </c>
      <c r="J403" s="252">
        <v>0</v>
      </c>
      <c r="K403" s="152">
        <f t="shared" si="6"/>
        <v>0</v>
      </c>
      <c r="L403" s="102"/>
      <c r="M403" s="102"/>
      <c r="N403" s="17"/>
    </row>
    <row r="404" spans="1:16" s="12" customFormat="1" ht="36.75" hidden="1" outlineLevel="5" thickBot="1">
      <c r="A404" s="18" t="s">
        <v>203</v>
      </c>
      <c r="B404" s="129" t="s">
        <v>30</v>
      </c>
      <c r="C404" s="129" t="s">
        <v>200</v>
      </c>
      <c r="D404" s="133">
        <v>9990099970</v>
      </c>
      <c r="E404" s="129">
        <v>831</v>
      </c>
      <c r="F404" s="172"/>
      <c r="G404" s="172"/>
      <c r="H404" s="228">
        <v>0</v>
      </c>
      <c r="I404" s="282">
        <v>0</v>
      </c>
      <c r="J404" s="252">
        <v>0</v>
      </c>
      <c r="K404" s="187">
        <f t="shared" si="6"/>
        <v>0</v>
      </c>
      <c r="L404" s="116"/>
      <c r="M404" s="102"/>
      <c r="N404" s="17"/>
    </row>
    <row r="405" spans="1:16" ht="12.75" customHeight="1" collapsed="1" thickBot="1">
      <c r="A405" s="173" t="s">
        <v>219</v>
      </c>
      <c r="B405" s="174"/>
      <c r="C405" s="174"/>
      <c r="D405" s="174"/>
      <c r="E405" s="174"/>
      <c r="F405" s="175"/>
      <c r="G405" s="175"/>
      <c r="H405" s="251">
        <f>H18+H27+H32+H34+H37+H40+H43+H46+H48+H50+H52+H54+H56+H58+H62+H65+H67+H69+H80+H92+H94+H96+H101+H106+H122+H124+H128+H130+H135+H140+H145+H155+H158+H164+H169+H172+H177+H185+H188+H191+H194+H199+H204+H207+H211+H220+H227+H232+H237+H243+H247+H252+H255+H257+H259+H263+H269+H291+H299+H304+H307+H312+H321+H327+H331+H334+H340+H349+H361+H376+H382+H384+H386+H388+H392+H396+H400</f>
        <v>51344395680.610001</v>
      </c>
      <c r="I405" s="302">
        <f>I18+I27+I32+I34+I37+I40+I43+I46+I48+I50+I52+I54+I56+I58+I62+I65+I67+I69+I80+I92+I94+I96+I101+I106+I122+I124+I128+I130+I135+I140+I145+I155+I158+I164+I169+I172+I177+I185+I188+I191+I194+I199+I204+I207+I211+I220+I227+I232+I237+I243+I247+I252+I255+I257+I259+I263+I269+I291+I299+I304+I307+I312+I321+I327+I331+I334+I340+I349+I361+I376+I382+I384+I386+I388+I392+I396+I400</f>
        <v>5103724436.6000004</v>
      </c>
      <c r="J405" s="279">
        <f>J18+J27+J32+J34+J37+J40+J43+J46+J50+J52+J54+J56+J58+J62+J65+J67+J69+J92+J94+J96+J101+J106+J118+J122+J124+J130+J135+J140+J145+J152+J155+J158+J164+J169+J172+J177+J185+J188+J191+J194+J199+J204+J207+J211+J220+J232+J237+J243+J247+J252+J255+J257+J259+J263+J269+J280+J286+J287+J291+J296+J299+J304+J307+J310+J312+J319+J321+J327+J331+J334+J340+J349+J361+J376+J382+J384+J386+J388+J396+J398+J400+J401</f>
        <v>4425627744.75</v>
      </c>
      <c r="K405" s="123">
        <f>K18+K20+K27+K32+K34+K37+K40+K43+K46+K48+K50+K52+K54+K56+K58+K60+K62+K65+K67+K69+K80+K83+K92+K94+K96+K99+K101+K104+K106+K118+K122+K124+K126+K128+K130+K133+K135+K138+K140+K142+K145+K152+K155+K158+K161+K164+K169+K172+K177+K185+K188+K191+K194+K199+K204+K207+K211+K215+K220+K227+K232+K237+K243+K247+K252+K255+K257+K259+K263+K269+K280+K286+K287+K288+K291+K296+K299+K304+K307+K310+K312+K319+K321+K324+K327+K329+K331+K334+K337+K340+K349+K361+K373+K376+K382+K384+K386+K388+K392+K396+K398+K400+K401</f>
        <v>678096691.85000014</v>
      </c>
      <c r="L405" s="103" t="s">
        <v>271</v>
      </c>
      <c r="M405" s="107">
        <f>H98+H149+H157+H160+H187+H190+H193+H206+H235+H236+H240+H241+H254+H256+H258+H277+H279+H293+H302+H306+H309+H315+H316+H317+H318+H323+H328+H346+H347+H171</f>
        <v>41228407770</v>
      </c>
      <c r="N405" s="106"/>
    </row>
    <row r="406" spans="1:16" ht="12.75" customHeight="1" thickBot="1">
      <c r="A406" s="176"/>
      <c r="B406" s="177"/>
      <c r="C406" s="177"/>
      <c r="D406" s="177"/>
      <c r="E406" s="177"/>
      <c r="F406" s="49"/>
      <c r="G406" s="49"/>
      <c r="H406" s="200"/>
      <c r="I406" s="280"/>
      <c r="J406" s="112" t="s">
        <v>306</v>
      </c>
      <c r="K406" s="101"/>
      <c r="L406" s="105" t="s">
        <v>220</v>
      </c>
      <c r="M406" s="104">
        <f>H18+H27+H32+H34+H37+H40+H43+H46+H48+H50+H52+H54+H56+H58+H62+H65+H67+H69+H80+H92+H94+H97+H101+H106+H122+H124+H128+H130+H135+H140+H148+H156+H159+H164+H172+H177+H186+H189+H192+H195+H196+H199+H205+H207+H211+H220+H227+H233+H234+H238+H239+H243+H247+H253+H259+H265+H266+H268+H275+H276+H292+H301+H305+H308+H322+H331+H334+H344+H345+H349+H361+H376+H382+H384+H386+H388+H392+H396+H400</f>
        <v>9780305630.6100006</v>
      </c>
      <c r="N406" s="58"/>
    </row>
    <row r="407" spans="1:16" ht="12.75" customHeight="1" thickBot="1">
      <c r="A407" s="178"/>
      <c r="B407" s="179"/>
      <c r="C407" s="179"/>
      <c r="D407" s="179"/>
      <c r="E407" s="358"/>
      <c r="F407" s="358"/>
      <c r="G407" s="358"/>
      <c r="H407" s="358"/>
      <c r="I407" s="358"/>
      <c r="J407" s="359"/>
      <c r="K407" s="100"/>
      <c r="L407" s="105" t="s">
        <v>221</v>
      </c>
      <c r="M407" s="105">
        <f>I405</f>
        <v>5103724436.6000004</v>
      </c>
      <c r="N407" s="58"/>
    </row>
    <row r="408" spans="1:16" ht="15.75" thickBot="1">
      <c r="A408" s="353" t="s">
        <v>223</v>
      </c>
      <c r="B408" s="354"/>
      <c r="C408" s="354"/>
      <c r="D408" s="354"/>
      <c r="E408" s="354"/>
      <c r="F408" s="354"/>
      <c r="G408" s="354"/>
      <c r="H408" s="354"/>
      <c r="I408" s="354"/>
      <c r="J408" s="190"/>
      <c r="L408" s="105" t="s">
        <v>222</v>
      </c>
      <c r="M408" s="105">
        <f>J405</f>
        <v>4425627744.75</v>
      </c>
    </row>
    <row r="409" spans="1:16" ht="15.75" thickBot="1">
      <c r="A409" s="353" t="s">
        <v>224</v>
      </c>
      <c r="B409" s="354"/>
      <c r="C409" s="354"/>
      <c r="D409" s="354"/>
      <c r="E409" s="354"/>
      <c r="F409" s="354"/>
      <c r="G409" s="354"/>
      <c r="H409" s="354"/>
      <c r="I409" s="354"/>
      <c r="J409" s="59"/>
      <c r="K409" s="61"/>
      <c r="L409" s="225" t="s">
        <v>27</v>
      </c>
      <c r="M409" s="105">
        <f>M407-M408</f>
        <v>678096691.85000038</v>
      </c>
    </row>
    <row r="410" spans="1:16" ht="63.75">
      <c r="A410" s="21" t="s">
        <v>225</v>
      </c>
      <c r="B410" s="138" t="s">
        <v>226</v>
      </c>
      <c r="C410" s="139" t="s">
        <v>227</v>
      </c>
      <c r="D410" s="355" t="s">
        <v>25</v>
      </c>
      <c r="E410" s="356"/>
      <c r="F410" s="357"/>
      <c r="G410" s="22" t="s">
        <v>26</v>
      </c>
      <c r="H410" s="22" t="s">
        <v>228</v>
      </c>
      <c r="I410" s="48"/>
      <c r="J410" s="59"/>
      <c r="K410" s="61"/>
      <c r="L410" s="58"/>
      <c r="M410" s="58"/>
    </row>
    <row r="411" spans="1:16" ht="48">
      <c r="A411" s="23" t="s">
        <v>229</v>
      </c>
      <c r="B411" s="140" t="s">
        <v>230</v>
      </c>
      <c r="C411" s="141"/>
      <c r="D411" s="347">
        <f>I405</f>
        <v>5103724436.6000004</v>
      </c>
      <c r="E411" s="348"/>
      <c r="F411" s="349"/>
      <c r="G411" s="24">
        <f>J405</f>
        <v>4425627744.75</v>
      </c>
      <c r="H411" s="24">
        <f>K405</f>
        <v>678096691.85000014</v>
      </c>
      <c r="I411" s="62"/>
      <c r="J411" s="55"/>
      <c r="L411" s="58"/>
      <c r="M411" s="58"/>
    </row>
    <row r="412" spans="1:16">
      <c r="A412" s="23" t="s">
        <v>231</v>
      </c>
      <c r="B412" s="140" t="s">
        <v>232</v>
      </c>
      <c r="C412" s="140"/>
      <c r="D412" s="350"/>
      <c r="E412" s="351"/>
      <c r="F412" s="352"/>
      <c r="G412" s="25"/>
      <c r="H412" s="26"/>
      <c r="I412" s="62"/>
      <c r="J412" s="59"/>
      <c r="L412" s="58"/>
      <c r="M412" s="58"/>
    </row>
    <row r="413" spans="1:16">
      <c r="A413" s="27" t="s">
        <v>233</v>
      </c>
      <c r="B413" s="140" t="s">
        <v>234</v>
      </c>
      <c r="C413" s="140"/>
      <c r="D413" s="350"/>
      <c r="E413" s="351"/>
      <c r="F413" s="352"/>
      <c r="G413" s="26"/>
      <c r="H413" s="26"/>
      <c r="I413" s="62"/>
      <c r="J413" s="55"/>
      <c r="L413" s="58"/>
      <c r="M413" s="58"/>
    </row>
    <row r="414" spans="1:16">
      <c r="A414" s="23" t="s">
        <v>235</v>
      </c>
      <c r="B414" s="140" t="s">
        <v>236</v>
      </c>
      <c r="C414" s="140"/>
      <c r="D414" s="350"/>
      <c r="E414" s="351"/>
      <c r="F414" s="352"/>
      <c r="G414" s="25"/>
      <c r="H414" s="26"/>
      <c r="I414" s="62"/>
      <c r="J414" s="55"/>
      <c r="M414" s="63"/>
    </row>
    <row r="415" spans="1:16">
      <c r="A415" s="5"/>
      <c r="B415" s="125"/>
      <c r="C415" s="125"/>
      <c r="D415" s="125"/>
      <c r="E415" s="125"/>
      <c r="F415" s="48"/>
      <c r="G415" s="48"/>
      <c r="H415" s="50"/>
      <c r="I415" s="62"/>
      <c r="J415" s="55"/>
      <c r="M415" s="63"/>
    </row>
    <row r="416" spans="1:16">
      <c r="A416" s="57"/>
      <c r="B416" s="125"/>
      <c r="C416" s="125"/>
      <c r="D416" s="125"/>
      <c r="E416" s="125"/>
      <c r="F416" s="48"/>
      <c r="G416" s="48"/>
      <c r="H416" s="50"/>
      <c r="I416" s="62"/>
      <c r="J416" s="55"/>
      <c r="M416" s="63"/>
    </row>
    <row r="417" spans="1:13">
      <c r="A417" s="57"/>
      <c r="B417" s="125"/>
      <c r="C417" s="125"/>
      <c r="D417" s="125"/>
      <c r="E417" s="125"/>
      <c r="F417" s="48"/>
      <c r="G417" s="48"/>
      <c r="H417" s="50"/>
      <c r="I417" s="62"/>
      <c r="J417" s="55"/>
      <c r="M417" s="58"/>
    </row>
    <row r="418" spans="1:13">
      <c r="A418" s="57"/>
      <c r="B418" s="125"/>
      <c r="C418" s="125"/>
      <c r="D418" s="125"/>
      <c r="E418" s="125"/>
      <c r="F418" s="48"/>
      <c r="G418" s="48"/>
      <c r="H418" s="50"/>
      <c r="I418" s="48"/>
      <c r="J418" s="55"/>
    </row>
    <row r="419" spans="1:13">
      <c r="A419" s="57"/>
      <c r="B419" s="125"/>
      <c r="C419" s="125"/>
      <c r="D419" s="125"/>
      <c r="E419" s="125"/>
      <c r="F419" s="48"/>
      <c r="G419" s="48"/>
      <c r="H419" s="50"/>
      <c r="I419" s="48"/>
      <c r="J419" s="55"/>
      <c r="M419" s="58"/>
    </row>
    <row r="420" spans="1:13" ht="15" customHeight="1">
      <c r="A420" s="226" t="s">
        <v>328</v>
      </c>
      <c r="B420" s="224"/>
      <c r="C420" s="224"/>
      <c r="D420" s="142"/>
      <c r="E420" s="142"/>
      <c r="F420" s="29"/>
      <c r="G420" s="48"/>
      <c r="H420" s="30" t="s">
        <v>329</v>
      </c>
      <c r="I420" s="48"/>
      <c r="J420" s="55"/>
    </row>
    <row r="421" spans="1:13">
      <c r="A421" s="28"/>
      <c r="B421" s="143"/>
      <c r="C421" s="143"/>
      <c r="D421" s="142"/>
      <c r="E421" s="142"/>
      <c r="F421" s="29"/>
      <c r="G421" s="30"/>
      <c r="H421" s="30"/>
      <c r="I421" s="48"/>
      <c r="J421" s="55"/>
      <c r="L421" s="58"/>
    </row>
    <row r="422" spans="1:13">
      <c r="A422" s="28"/>
      <c r="B422" s="143"/>
      <c r="C422" s="143"/>
      <c r="D422" s="142"/>
      <c r="E422" s="142"/>
      <c r="F422" s="29"/>
      <c r="G422" s="30"/>
      <c r="H422" s="30"/>
      <c r="I422" s="48"/>
      <c r="J422" s="55"/>
    </row>
    <row r="423" spans="1:13">
      <c r="A423" s="31"/>
      <c r="B423" s="144"/>
      <c r="C423" s="145"/>
      <c r="D423" s="144"/>
      <c r="E423" s="144"/>
      <c r="F423" s="32"/>
      <c r="G423" s="32"/>
      <c r="H423" s="32"/>
      <c r="I423" s="48"/>
      <c r="J423" s="55"/>
    </row>
    <row r="424" spans="1:13" ht="12">
      <c r="A424" s="360" t="s">
        <v>303</v>
      </c>
      <c r="B424" s="361"/>
      <c r="C424" s="361"/>
      <c r="D424" s="29"/>
      <c r="E424" s="29"/>
      <c r="F424" s="29"/>
      <c r="G424" s="362" t="s">
        <v>304</v>
      </c>
      <c r="H424" s="362"/>
      <c r="I424" s="48"/>
      <c r="J424" s="55"/>
    </row>
    <row r="425" spans="1:13">
      <c r="A425" s="57"/>
      <c r="B425" s="125"/>
      <c r="C425" s="125"/>
      <c r="D425" s="125"/>
      <c r="E425" s="125"/>
      <c r="F425" s="48"/>
      <c r="G425" s="48"/>
      <c r="H425" s="50"/>
      <c r="I425" s="48"/>
      <c r="J425" s="55"/>
    </row>
    <row r="426" spans="1:13" ht="13.5" thickBot="1">
      <c r="A426" s="64"/>
      <c r="B426" s="146"/>
      <c r="C426" s="146"/>
      <c r="D426" s="146"/>
      <c r="E426" s="146"/>
      <c r="F426" s="65"/>
      <c r="G426" s="65"/>
      <c r="H426" s="51"/>
      <c r="I426" s="65"/>
      <c r="J426" s="66"/>
    </row>
    <row r="438" spans="1:1">
      <c r="A438" s="58">
        <f>H405-17908666416</f>
        <v>33435729264.610001</v>
      </c>
    </row>
  </sheetData>
  <mergeCells count="17">
    <mergeCell ref="D7:G7"/>
    <mergeCell ref="A2:J2"/>
    <mergeCell ref="A3:J3"/>
    <mergeCell ref="A4:J4"/>
    <mergeCell ref="A424:C424"/>
    <mergeCell ref="G424:H424"/>
    <mergeCell ref="D413:F413"/>
    <mergeCell ref="D414:F414"/>
    <mergeCell ref="A10:F10"/>
    <mergeCell ref="D9:G9"/>
    <mergeCell ref="A11:F11"/>
    <mergeCell ref="D411:F411"/>
    <mergeCell ref="D412:F412"/>
    <mergeCell ref="A408:I408"/>
    <mergeCell ref="A409:I409"/>
    <mergeCell ref="D410:F410"/>
    <mergeCell ref="E407:J407"/>
  </mergeCells>
  <phoneticPr fontId="0" type="noConversion"/>
  <pageMargins left="0.17" right="0.17" top="0.17" bottom="0.16" header="0.17" footer="0.16"/>
  <pageSetup paperSize="9" scale="67" fitToHeight="0" orientation="portrait" r:id="rId1"/>
  <headerFooter alignWithMargins="0"/>
  <rowBreaks count="7" manualBreakCount="7">
    <brk id="52" max="9" man="1"/>
    <brk id="102" max="9" man="1"/>
    <brk id="165" max="9" man="1"/>
    <brk id="228" max="9" man="1"/>
    <brk id="263" max="9" man="1"/>
    <brk id="332" max="9" man="1"/>
    <brk id="38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1ММ </vt:lpstr>
      <vt:lpstr>'1ММ '!Заголовки_для_печати</vt:lpstr>
      <vt:lpstr>'1ММ '!Область_печати</vt:lpstr>
    </vt:vector>
  </TitlesOfParts>
  <Company>Минтруд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Аликади</dc:creator>
  <cp:lastModifiedBy>Пользователь Windows</cp:lastModifiedBy>
  <cp:lastPrinted>2022-02-03T12:06:00Z</cp:lastPrinted>
  <dcterms:created xsi:type="dcterms:W3CDTF">2020-02-07T09:07:07Z</dcterms:created>
  <dcterms:modified xsi:type="dcterms:W3CDTF">2022-02-09T15:03:08Z</dcterms:modified>
</cp:coreProperties>
</file>